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samshuls\Desktop\Corp Handover Folder\Reporting Folder Final - QOS\"/>
    </mc:Choice>
  </mc:AlternateContent>
  <bookViews>
    <workbookView xWindow="0" yWindow="0" windowWidth="19320" windowHeight="7755" tabRatio="767"/>
  </bookViews>
  <sheets>
    <sheet name="Master Sheet - Summary" sheetId="2" r:id="rId1"/>
    <sheet name="Master Sheet" sheetId="8" r:id="rId2"/>
    <sheet name="Sheet3" sheetId="30" state="hidden" r:id="rId3"/>
    <sheet name="Sheet2" sheetId="28" state="hidden" r:id="rId4"/>
  </sheets>
  <definedNames>
    <definedName name="_xlnm._FilterDatabase" localSheetId="0" hidden="1">'Master Sheet - Summary'!$A$16:$W$37</definedName>
    <definedName name="_xlnm._FilterDatabase" localSheetId="3" hidden="1">Sheet2!$A$2:$B$24</definedName>
    <definedName name="_xlnm.Print_Area" localSheetId="0">'Master Sheet - Summary'!$A$1:$W$43</definedName>
    <definedName name="_xlnm.Print_Titles" localSheetId="0">'Master Sheet - Summary'!$9:$15</definedName>
  </definedNames>
  <calcPr calcId="162913"/>
</workbook>
</file>

<file path=xl/calcChain.xml><?xml version="1.0" encoding="utf-8"?>
<calcChain xmlns="http://schemas.openxmlformats.org/spreadsheetml/2006/main">
  <c r="E6" i="8" l="1"/>
  <c r="CK10" i="8" l="1"/>
  <c r="CG10" i="8"/>
  <c r="CC10" i="8"/>
  <c r="BY10" i="8"/>
  <c r="BU10" i="8"/>
  <c r="BQ10" i="8"/>
  <c r="BM10" i="8"/>
  <c r="BI10" i="8"/>
  <c r="BE10" i="8"/>
  <c r="BA10" i="8"/>
  <c r="AW10" i="8"/>
  <c r="AS10" i="8"/>
  <c r="AO10" i="8"/>
  <c r="AK10" i="8"/>
  <c r="AG10" i="8"/>
  <c r="AC10" i="8"/>
  <c r="Y10" i="8"/>
  <c r="U10" i="8"/>
  <c r="Q10" i="8"/>
  <c r="M10" i="8"/>
  <c r="I10" i="8"/>
  <c r="E10" i="8"/>
  <c r="CJ25" i="8" l="1"/>
  <c r="CN25" i="8" l="1"/>
  <c r="BL25" i="8"/>
  <c r="CH5" i="8" l="1"/>
  <c r="BB32" i="8" l="1"/>
  <c r="AL20" i="8" l="1"/>
  <c r="AL19" i="8"/>
  <c r="AL17" i="8"/>
  <c r="AL16" i="8"/>
  <c r="AL15" i="8"/>
  <c r="AL14" i="8"/>
  <c r="AL13" i="8"/>
  <c r="E13" i="8" l="1"/>
  <c r="I13" i="8"/>
  <c r="E14" i="8"/>
  <c r="I14" i="8"/>
  <c r="E15" i="8"/>
  <c r="I15" i="8"/>
  <c r="E16" i="8"/>
  <c r="I16" i="8"/>
  <c r="E17" i="8"/>
  <c r="I17" i="8"/>
  <c r="CK29" i="8" l="1"/>
  <c r="CG29" i="8"/>
  <c r="CC29" i="8"/>
  <c r="BY29" i="8"/>
  <c r="BU29" i="8"/>
  <c r="BQ29" i="8"/>
  <c r="BM29" i="8"/>
  <c r="BI29" i="8"/>
  <c r="BE29" i="8"/>
  <c r="BA29" i="8"/>
  <c r="AW29" i="8"/>
  <c r="AS29" i="8"/>
  <c r="AO29" i="8"/>
  <c r="AK29" i="8"/>
  <c r="AG29" i="8"/>
  <c r="AC29" i="8"/>
  <c r="Y29" i="8"/>
  <c r="U29" i="8"/>
  <c r="Q29" i="8"/>
  <c r="M29" i="8"/>
  <c r="I29" i="8"/>
  <c r="E29" i="8"/>
  <c r="CK28" i="8"/>
  <c r="CG28" i="8"/>
  <c r="CC28" i="8"/>
  <c r="BY28" i="8"/>
  <c r="BU28" i="8"/>
  <c r="BQ28" i="8"/>
  <c r="BM28" i="8"/>
  <c r="BI28" i="8"/>
  <c r="BE28" i="8"/>
  <c r="BA28" i="8"/>
  <c r="AW28" i="8"/>
  <c r="AS28" i="8"/>
  <c r="AO28" i="8"/>
  <c r="AK28" i="8"/>
  <c r="AG28" i="8"/>
  <c r="AC28" i="8"/>
  <c r="Y28" i="8"/>
  <c r="U28" i="8"/>
  <c r="Q28" i="8"/>
  <c r="M28" i="8"/>
  <c r="I28" i="8"/>
  <c r="E28" i="8"/>
  <c r="CK27" i="8"/>
  <c r="CG27" i="8"/>
  <c r="CC27" i="8"/>
  <c r="BY27" i="8"/>
  <c r="BU27" i="8"/>
  <c r="BQ27" i="8"/>
  <c r="BM27" i="8"/>
  <c r="BI27" i="8"/>
  <c r="BE27" i="8"/>
  <c r="BA27" i="8"/>
  <c r="AW27" i="8"/>
  <c r="AS27" i="8"/>
  <c r="AO27" i="8"/>
  <c r="AK27" i="8"/>
  <c r="AG27" i="8"/>
  <c r="AC27" i="8"/>
  <c r="Y27" i="8"/>
  <c r="U27" i="8"/>
  <c r="Q27" i="8"/>
  <c r="M27" i="8"/>
  <c r="I27" i="8"/>
  <c r="E27" i="8"/>
  <c r="CK26" i="8"/>
  <c r="CG26" i="8"/>
  <c r="CC26" i="8"/>
  <c r="BY26" i="8"/>
  <c r="BU26" i="8"/>
  <c r="BQ26" i="8"/>
  <c r="BM26" i="8"/>
  <c r="BI26" i="8"/>
  <c r="BE26" i="8"/>
  <c r="BA26" i="8"/>
  <c r="AW26" i="8"/>
  <c r="AS26" i="8"/>
  <c r="AO26" i="8"/>
  <c r="AK26" i="8"/>
  <c r="AG26" i="8"/>
  <c r="AC26" i="8"/>
  <c r="Y26" i="8"/>
  <c r="U26" i="8"/>
  <c r="Q26" i="8"/>
  <c r="M26" i="8"/>
  <c r="I26" i="8"/>
  <c r="E26" i="8"/>
  <c r="CK24" i="8"/>
  <c r="CG24" i="8"/>
  <c r="CC24" i="8"/>
  <c r="BY24" i="8"/>
  <c r="BU24" i="8"/>
  <c r="BQ24" i="8"/>
  <c r="BM24" i="8"/>
  <c r="BI24" i="8"/>
  <c r="BE24" i="8"/>
  <c r="BA24" i="8"/>
  <c r="AW24" i="8"/>
  <c r="AS24" i="8"/>
  <c r="AO24" i="8"/>
  <c r="AK24" i="8"/>
  <c r="AG24" i="8"/>
  <c r="AC24" i="8"/>
  <c r="Y24" i="8"/>
  <c r="U24" i="8"/>
  <c r="Q24" i="8"/>
  <c r="M24" i="8"/>
  <c r="I24" i="8"/>
  <c r="E24" i="8"/>
  <c r="CK23" i="8"/>
  <c r="CG23" i="8"/>
  <c r="CC23" i="8"/>
  <c r="BY23" i="8"/>
  <c r="BU23" i="8"/>
  <c r="BQ23" i="8"/>
  <c r="BM23" i="8"/>
  <c r="BI23" i="8"/>
  <c r="BE23" i="8"/>
  <c r="BA23" i="8"/>
  <c r="AW23" i="8"/>
  <c r="AS23" i="8"/>
  <c r="AO23" i="8"/>
  <c r="AK23" i="8"/>
  <c r="AG23" i="8"/>
  <c r="AC23" i="8"/>
  <c r="Y23" i="8"/>
  <c r="U23" i="8"/>
  <c r="Q23" i="8"/>
  <c r="M23" i="8"/>
  <c r="I23" i="8"/>
  <c r="E23" i="8"/>
  <c r="CK20" i="8"/>
  <c r="CG20" i="8"/>
  <c r="CC20" i="8"/>
  <c r="BY20" i="8"/>
  <c r="BU20" i="8"/>
  <c r="BQ20" i="8"/>
  <c r="BM20" i="8"/>
  <c r="BI20" i="8"/>
  <c r="BE20" i="8"/>
  <c r="BA20" i="8"/>
  <c r="AW20" i="8"/>
  <c r="AS20" i="8"/>
  <c r="AO20" i="8"/>
  <c r="AK20" i="8"/>
  <c r="AG20" i="8"/>
  <c r="AC20" i="8"/>
  <c r="Y20" i="8"/>
  <c r="U20" i="8"/>
  <c r="Q20" i="8"/>
  <c r="M20" i="8"/>
  <c r="I20" i="8"/>
  <c r="E20" i="8"/>
  <c r="CK19" i="8"/>
  <c r="CG19" i="8"/>
  <c r="CC19" i="8"/>
  <c r="BY19" i="8"/>
  <c r="BU19" i="8"/>
  <c r="BQ19" i="8"/>
  <c r="BM19" i="8"/>
  <c r="BI19" i="8"/>
  <c r="BE19" i="8"/>
  <c r="BA19" i="8"/>
  <c r="AW19" i="8"/>
  <c r="AS19" i="8"/>
  <c r="AO19" i="8"/>
  <c r="AK19" i="8"/>
  <c r="AG19" i="8"/>
  <c r="AC19" i="8"/>
  <c r="Y19" i="8"/>
  <c r="U19" i="8"/>
  <c r="Q19" i="8"/>
  <c r="M19" i="8"/>
  <c r="I19" i="8"/>
  <c r="E19" i="8"/>
  <c r="CK17" i="8"/>
  <c r="CG17" i="8"/>
  <c r="CC17" i="8"/>
  <c r="BY17" i="8"/>
  <c r="BU17" i="8"/>
  <c r="BQ17" i="8"/>
  <c r="BM17" i="8"/>
  <c r="BI17" i="8"/>
  <c r="BE17" i="8"/>
  <c r="BA17" i="8"/>
  <c r="AW17" i="8"/>
  <c r="AS17" i="8"/>
  <c r="AO17" i="8"/>
  <c r="AK17" i="8"/>
  <c r="AG17" i="8"/>
  <c r="AC17" i="8"/>
  <c r="Y17" i="8"/>
  <c r="U17" i="8"/>
  <c r="Q17" i="8"/>
  <c r="M17" i="8"/>
  <c r="CK16" i="8"/>
  <c r="CG16" i="8"/>
  <c r="CC16" i="8"/>
  <c r="BY16" i="8"/>
  <c r="BU16" i="8"/>
  <c r="BQ16" i="8"/>
  <c r="BM16" i="8"/>
  <c r="BI16" i="8"/>
  <c r="BE16" i="8"/>
  <c r="BA16" i="8"/>
  <c r="AW16" i="8"/>
  <c r="AS16" i="8"/>
  <c r="AO16" i="8"/>
  <c r="AK16" i="8"/>
  <c r="AG16" i="8"/>
  <c r="AC16" i="8"/>
  <c r="Y16" i="8"/>
  <c r="U16" i="8"/>
  <c r="Q16" i="8"/>
  <c r="M16" i="8"/>
  <c r="CK15" i="8"/>
  <c r="CG15" i="8"/>
  <c r="CC15" i="8"/>
  <c r="BY15" i="8"/>
  <c r="BU15" i="8"/>
  <c r="BQ15" i="8"/>
  <c r="BM15" i="8"/>
  <c r="BI15" i="8"/>
  <c r="BE15" i="8"/>
  <c r="BA15" i="8"/>
  <c r="AW15" i="8"/>
  <c r="AS15" i="8"/>
  <c r="AO15" i="8"/>
  <c r="AK15" i="8"/>
  <c r="AG15" i="8"/>
  <c r="AC15" i="8"/>
  <c r="Y15" i="8"/>
  <c r="U15" i="8"/>
  <c r="Q15" i="8"/>
  <c r="M15" i="8"/>
  <c r="CK14" i="8"/>
  <c r="CG14" i="8"/>
  <c r="CC14" i="8"/>
  <c r="BY14" i="8"/>
  <c r="BU14" i="8"/>
  <c r="BQ14" i="8"/>
  <c r="BM14" i="8"/>
  <c r="BI14" i="8"/>
  <c r="BE14" i="8"/>
  <c r="BA14" i="8"/>
  <c r="AW14" i="8"/>
  <c r="AS14" i="8"/>
  <c r="AO14" i="8"/>
  <c r="AK14" i="8"/>
  <c r="AG14" i="8"/>
  <c r="AC14" i="8"/>
  <c r="Y14" i="8"/>
  <c r="U14" i="8"/>
  <c r="Q14" i="8"/>
  <c r="M14" i="8"/>
  <c r="CK13" i="8"/>
  <c r="CG13" i="8"/>
  <c r="CC13" i="8"/>
  <c r="BY13" i="8"/>
  <c r="BU13" i="8"/>
  <c r="BQ13" i="8"/>
  <c r="BM13" i="8"/>
  <c r="BI13" i="8"/>
  <c r="BE13" i="8"/>
  <c r="BA13" i="8"/>
  <c r="AW13" i="8"/>
  <c r="AS13" i="8"/>
  <c r="AO13" i="8"/>
  <c r="AK13" i="8"/>
  <c r="AG13" i="8"/>
  <c r="AC13" i="8"/>
  <c r="Y13" i="8"/>
  <c r="U13" i="8"/>
  <c r="Q13" i="8"/>
  <c r="M13" i="8"/>
  <c r="CK37" i="8" l="1"/>
  <c r="CK36" i="8"/>
  <c r="CG37" i="8"/>
  <c r="CG36" i="8"/>
  <c r="CC37" i="8"/>
  <c r="CC36" i="8"/>
  <c r="BY37" i="8"/>
  <c r="BY36" i="8"/>
  <c r="BU37" i="8"/>
  <c r="BU36" i="8"/>
  <c r="BQ37" i="8"/>
  <c r="BQ36" i="8"/>
  <c r="BM37" i="8"/>
  <c r="BM36" i="8"/>
  <c r="BI37" i="8"/>
  <c r="BI36" i="8"/>
  <c r="BE37" i="8"/>
  <c r="BE36" i="8"/>
  <c r="BA37" i="8"/>
  <c r="BA36" i="8"/>
  <c r="AW37" i="8"/>
  <c r="AW36" i="8"/>
  <c r="AS37" i="8"/>
  <c r="AS36" i="8"/>
  <c r="AO37" i="8"/>
  <c r="AO36" i="8"/>
  <c r="AK37" i="8"/>
  <c r="AK36" i="8"/>
  <c r="AG37" i="8"/>
  <c r="AG36" i="8"/>
  <c r="AC37" i="8"/>
  <c r="AC36" i="8"/>
  <c r="Y37" i="8"/>
  <c r="Y36" i="8"/>
  <c r="U37" i="8"/>
  <c r="U36" i="8"/>
  <c r="Q37" i="8"/>
  <c r="Q36" i="8"/>
  <c r="M37" i="8"/>
  <c r="M36" i="8"/>
  <c r="I36" i="8" s="1"/>
  <c r="I37" i="8"/>
  <c r="AT25" i="8" l="1"/>
  <c r="U6" i="8" l="1"/>
  <c r="U7" i="8"/>
  <c r="CK33" i="8" l="1"/>
  <c r="CK32" i="8"/>
  <c r="CK31" i="8"/>
  <c r="CG33" i="8"/>
  <c r="CG32" i="8"/>
  <c r="CG31" i="8"/>
  <c r="CC33" i="8"/>
  <c r="CC32" i="8"/>
  <c r="CC31" i="8"/>
  <c r="BY33" i="8"/>
  <c r="BY32" i="8"/>
  <c r="BY31" i="8"/>
  <c r="BU33" i="8"/>
  <c r="BU32" i="8"/>
  <c r="BU31" i="8"/>
  <c r="BQ33" i="8"/>
  <c r="BQ32" i="8"/>
  <c r="BQ31" i="8"/>
  <c r="BM33" i="8"/>
  <c r="BM32" i="8"/>
  <c r="BM31" i="8"/>
  <c r="BI33" i="8"/>
  <c r="BI32" i="8"/>
  <c r="BI31" i="8"/>
  <c r="BE33" i="8"/>
  <c r="BE32" i="8"/>
  <c r="BE31" i="8"/>
  <c r="BA33" i="8"/>
  <c r="BA32" i="8"/>
  <c r="BA31" i="8"/>
  <c r="AW33" i="8"/>
  <c r="AW32" i="8"/>
  <c r="AW31" i="8"/>
  <c r="AS33" i="8"/>
  <c r="AS32" i="8"/>
  <c r="AS31" i="8"/>
  <c r="AO33" i="8"/>
  <c r="AO32" i="8"/>
  <c r="AO31" i="8"/>
  <c r="AK33" i="8"/>
  <c r="AK32" i="8"/>
  <c r="AK31" i="8"/>
  <c r="AG33" i="8"/>
  <c r="AG32" i="8"/>
  <c r="AG31" i="8"/>
  <c r="AC33" i="8"/>
  <c r="AC32" i="8"/>
  <c r="AC31" i="8"/>
  <c r="Y33" i="8"/>
  <c r="Y32" i="8"/>
  <c r="Y31" i="8"/>
  <c r="U33" i="8"/>
  <c r="U32" i="8"/>
  <c r="U31" i="8"/>
  <c r="Q33" i="8"/>
  <c r="Q32" i="8"/>
  <c r="Q31" i="8"/>
  <c r="M33" i="8"/>
  <c r="M32" i="8"/>
  <c r="M31" i="8"/>
  <c r="I33" i="8"/>
  <c r="I32" i="8"/>
  <c r="I31" i="8"/>
  <c r="CK9" i="8"/>
  <c r="CG9" i="8"/>
  <c r="CC9" i="8"/>
  <c r="BY9" i="8"/>
  <c r="BU9" i="8"/>
  <c r="BQ9" i="8"/>
  <c r="BM9" i="8"/>
  <c r="BI9" i="8"/>
  <c r="BE9" i="8"/>
  <c r="BA9" i="8"/>
  <c r="AW9" i="8"/>
  <c r="AS9" i="8"/>
  <c r="AO9" i="8"/>
  <c r="AK9" i="8"/>
  <c r="AG9" i="8"/>
  <c r="AC9" i="8"/>
  <c r="Y9" i="8"/>
  <c r="U9" i="8"/>
  <c r="Q9" i="8"/>
  <c r="M9" i="8"/>
  <c r="I9" i="8"/>
  <c r="CK7" i="8"/>
  <c r="CK6" i="8"/>
  <c r="CG7" i="8"/>
  <c r="CG6" i="8"/>
  <c r="CC7" i="8"/>
  <c r="CC6" i="8"/>
  <c r="BY7" i="8"/>
  <c r="BY6" i="8"/>
  <c r="BU7" i="8"/>
  <c r="BU6" i="8"/>
  <c r="BQ7" i="8"/>
  <c r="BQ6" i="8"/>
  <c r="BM7" i="8"/>
  <c r="BM6" i="8"/>
  <c r="BI7" i="8"/>
  <c r="BI6" i="8"/>
  <c r="BE7" i="8"/>
  <c r="BE6" i="8"/>
  <c r="BA7" i="8"/>
  <c r="BA6" i="8"/>
  <c r="AW7" i="8"/>
  <c r="AW6" i="8"/>
  <c r="AS7" i="8"/>
  <c r="AS6" i="8"/>
  <c r="AO7" i="8"/>
  <c r="AO6" i="8"/>
  <c r="AK7" i="8"/>
  <c r="AK6" i="8"/>
  <c r="AG7" i="8"/>
  <c r="AG6" i="8"/>
  <c r="AC7" i="8"/>
  <c r="AC6" i="8"/>
  <c r="Y7" i="8"/>
  <c r="Y6" i="8"/>
  <c r="Q7" i="8"/>
  <c r="Q6" i="8"/>
  <c r="M7" i="8"/>
  <c r="M6" i="8"/>
  <c r="I7" i="8"/>
  <c r="I6" i="8"/>
  <c r="BV39" i="8" l="1"/>
  <c r="BI25" i="8" l="1"/>
  <c r="BE25" i="8"/>
  <c r="AS25" i="8"/>
  <c r="AG25" i="8"/>
  <c r="AC25" i="8"/>
  <c r="Q25" i="8"/>
  <c r="M25" i="8"/>
  <c r="BQ25" i="8"/>
  <c r="BA25" i="8"/>
  <c r="CG25" i="8"/>
  <c r="BY25" i="8"/>
  <c r="AW25" i="8"/>
  <c r="CM25" i="8"/>
  <c r="CL25" i="8"/>
  <c r="CK25" i="8"/>
  <c r="CI25" i="8"/>
  <c r="CH25" i="8"/>
  <c r="CF25" i="8"/>
  <c r="CE25" i="8"/>
  <c r="CD25" i="8"/>
  <c r="CC25" i="8"/>
  <c r="CB25" i="8"/>
  <c r="CA25" i="8"/>
  <c r="BZ25" i="8"/>
  <c r="BX25" i="8"/>
  <c r="BW25" i="8"/>
  <c r="BV25" i="8"/>
  <c r="BU25" i="8"/>
  <c r="BT25" i="8"/>
  <c r="BS25" i="8"/>
  <c r="BR25" i="8"/>
  <c r="BP25" i="8"/>
  <c r="BO25" i="8"/>
  <c r="BN25" i="8"/>
  <c r="BM25" i="8"/>
  <c r="BK25" i="8"/>
  <c r="BJ25" i="8"/>
  <c r="BH25" i="8"/>
  <c r="BG25" i="8"/>
  <c r="BF25" i="8"/>
  <c r="BD25" i="8"/>
  <c r="BC25" i="8"/>
  <c r="BB25" i="8"/>
  <c r="AZ25" i="8"/>
  <c r="AY25" i="8"/>
  <c r="AX25" i="8"/>
  <c r="AV25" i="8"/>
  <c r="AU25" i="8"/>
  <c r="AR25" i="8"/>
  <c r="AQ25" i="8"/>
  <c r="AP25" i="8"/>
  <c r="AN25" i="8"/>
  <c r="AM25" i="8"/>
  <c r="AL25" i="8"/>
  <c r="AJ25" i="8"/>
  <c r="AI25" i="8"/>
  <c r="AH25" i="8"/>
  <c r="AF25" i="8"/>
  <c r="AE25" i="8"/>
  <c r="AD25" i="8"/>
  <c r="AB25" i="8"/>
  <c r="AA25" i="8"/>
  <c r="Z25" i="8"/>
  <c r="X25" i="8"/>
  <c r="W25" i="8"/>
  <c r="V25" i="8"/>
  <c r="T25" i="8"/>
  <c r="S25" i="8"/>
  <c r="R25" i="8"/>
  <c r="P25" i="8"/>
  <c r="O25" i="8"/>
  <c r="N25" i="8"/>
  <c r="L25" i="8"/>
  <c r="K25" i="8"/>
  <c r="J25" i="8"/>
  <c r="H25" i="8"/>
  <c r="G25" i="8"/>
  <c r="F25" i="8"/>
  <c r="CK22" i="8"/>
  <c r="CG22" i="8"/>
  <c r="BQ22" i="8"/>
  <c r="BI22" i="8"/>
  <c r="AO22" i="8"/>
  <c r="AK22" i="8"/>
  <c r="AC22" i="8"/>
  <c r="M22" i="8"/>
  <c r="E22" i="8"/>
  <c r="CC22" i="8"/>
  <c r="BA22" i="8"/>
  <c r="AG22" i="8"/>
  <c r="U22" i="8"/>
  <c r="CN22" i="8"/>
  <c r="CM22" i="8"/>
  <c r="CL22" i="8"/>
  <c r="CJ22" i="8"/>
  <c r="CI22" i="8"/>
  <c r="CH22" i="8"/>
  <c r="CF22" i="8"/>
  <c r="CE22" i="8"/>
  <c r="CD22" i="8"/>
  <c r="CB22" i="8"/>
  <c r="CA22" i="8"/>
  <c r="BZ22" i="8"/>
  <c r="BY22" i="8"/>
  <c r="BX22" i="8"/>
  <c r="BW22" i="8"/>
  <c r="BV22" i="8"/>
  <c r="BT22" i="8"/>
  <c r="BS22" i="8"/>
  <c r="BR22" i="8"/>
  <c r="BP22" i="8"/>
  <c r="BO22" i="8"/>
  <c r="BN22" i="8"/>
  <c r="BL22" i="8"/>
  <c r="BK22" i="8"/>
  <c r="BJ22" i="8"/>
  <c r="BH22" i="8"/>
  <c r="BG22" i="8"/>
  <c r="BF22" i="8"/>
  <c r="BD22" i="8"/>
  <c r="BC22" i="8"/>
  <c r="BB22" i="8"/>
  <c r="AZ22" i="8"/>
  <c r="AY22" i="8"/>
  <c r="AX22" i="8"/>
  <c r="AV22" i="8"/>
  <c r="AU22" i="8"/>
  <c r="AT22" i="8"/>
  <c r="AS22" i="8"/>
  <c r="AR22" i="8"/>
  <c r="AQ22" i="8"/>
  <c r="AP22" i="8"/>
  <c r="AN22" i="8"/>
  <c r="AM22" i="8"/>
  <c r="AL22" i="8"/>
  <c r="AJ22" i="8"/>
  <c r="AI22" i="8"/>
  <c r="AH22" i="8"/>
  <c r="AF22" i="8"/>
  <c r="AE22" i="8"/>
  <c r="AD22" i="8"/>
  <c r="AB22" i="8"/>
  <c r="AA22" i="8"/>
  <c r="Z22" i="8"/>
  <c r="X22" i="8"/>
  <c r="W22" i="8"/>
  <c r="V22" i="8"/>
  <c r="T22" i="8"/>
  <c r="S22" i="8"/>
  <c r="R22" i="8"/>
  <c r="P22" i="8"/>
  <c r="O22" i="8"/>
  <c r="N22" i="8"/>
  <c r="L22" i="8"/>
  <c r="K22" i="8"/>
  <c r="J22" i="8"/>
  <c r="H22" i="8"/>
  <c r="G22" i="8"/>
  <c r="F22" i="8"/>
  <c r="CK18" i="8"/>
  <c r="BU18" i="8"/>
  <c r="BQ18" i="8"/>
  <c r="BE18" i="8"/>
  <c r="BA18" i="8"/>
  <c r="AO18" i="8"/>
  <c r="Y18" i="8"/>
  <c r="M18" i="8"/>
  <c r="E18" i="8"/>
  <c r="BM18" i="8"/>
  <c r="AS18" i="8"/>
  <c r="U18" i="8"/>
  <c r="Q18" i="8"/>
  <c r="CN18" i="8"/>
  <c r="CM18" i="8"/>
  <c r="CL18" i="8"/>
  <c r="CJ18" i="8"/>
  <c r="CI18" i="8"/>
  <c r="CH18" i="8"/>
  <c r="CG18" i="8"/>
  <c r="CF18" i="8"/>
  <c r="CE18" i="8"/>
  <c r="CD18" i="8"/>
  <c r="CB18" i="8"/>
  <c r="CA18" i="8"/>
  <c r="BZ18" i="8"/>
  <c r="BY18" i="8"/>
  <c r="BX18" i="8"/>
  <c r="BW18" i="8"/>
  <c r="BV18" i="8"/>
  <c r="BT18" i="8"/>
  <c r="BS18" i="8"/>
  <c r="BR18" i="8"/>
  <c r="BP18" i="8"/>
  <c r="BO18" i="8"/>
  <c r="BN18" i="8"/>
  <c r="BL18" i="8"/>
  <c r="BK18" i="8"/>
  <c r="BJ18" i="8"/>
  <c r="BI18" i="8"/>
  <c r="BH18" i="8"/>
  <c r="BG18" i="8"/>
  <c r="BF18" i="8"/>
  <c r="BD18" i="8"/>
  <c r="BC18" i="8"/>
  <c r="BB18" i="8"/>
  <c r="AZ18" i="8"/>
  <c r="AY18" i="8"/>
  <c r="AX18" i="8"/>
  <c r="AV18" i="8"/>
  <c r="AU18" i="8"/>
  <c r="AT18" i="8"/>
  <c r="AR18" i="8"/>
  <c r="AQ18" i="8"/>
  <c r="AP18" i="8"/>
  <c r="AN18" i="8"/>
  <c r="AM18" i="8"/>
  <c r="AL18" i="8"/>
  <c r="AK18" i="8"/>
  <c r="AJ18" i="8"/>
  <c r="AI18" i="8"/>
  <c r="AH18" i="8"/>
  <c r="AF18" i="8"/>
  <c r="AE18" i="8"/>
  <c r="AD18" i="8"/>
  <c r="AB18" i="8"/>
  <c r="AA18" i="8"/>
  <c r="Z18" i="8"/>
  <c r="X18" i="8"/>
  <c r="W18" i="8"/>
  <c r="V18" i="8"/>
  <c r="T18" i="8"/>
  <c r="S18" i="8"/>
  <c r="R18" i="8"/>
  <c r="P18" i="8"/>
  <c r="O18" i="8"/>
  <c r="N18" i="8"/>
  <c r="L18" i="8"/>
  <c r="K18" i="8"/>
  <c r="J18" i="8"/>
  <c r="H18" i="8"/>
  <c r="G18" i="8"/>
  <c r="F18" i="8"/>
  <c r="AO25" i="8" l="1"/>
  <c r="Y25" i="8"/>
  <c r="I25" i="8"/>
  <c r="E25" i="8"/>
  <c r="CC18" i="8"/>
  <c r="BU22" i="8"/>
  <c r="BM22" i="8"/>
  <c r="BE22" i="8"/>
  <c r="AW22" i="8"/>
  <c r="AW18" i="8"/>
  <c r="AK25" i="8"/>
  <c r="Y22" i="8"/>
  <c r="U25" i="8"/>
  <c r="Q22" i="8"/>
  <c r="I22" i="8"/>
  <c r="I18" i="8"/>
  <c r="F5" i="8" l="1"/>
  <c r="AZ41" i="8"/>
  <c r="E37" i="8" l="1"/>
  <c r="E36" i="8"/>
  <c r="E33" i="8"/>
  <c r="E32" i="8"/>
  <c r="E31" i="8"/>
  <c r="G37" i="2"/>
  <c r="G36" i="2"/>
  <c r="G35" i="2"/>
  <c r="G34" i="2"/>
  <c r="G33" i="2"/>
  <c r="G32" i="2"/>
  <c r="G31" i="2"/>
  <c r="G30" i="2"/>
  <c r="G29" i="2"/>
  <c r="G28" i="2"/>
  <c r="G27" i="2"/>
  <c r="G26" i="2"/>
  <c r="G25" i="2"/>
  <c r="G24" i="2"/>
  <c r="G23" i="2"/>
  <c r="G22" i="2"/>
  <c r="G21" i="2"/>
  <c r="G20" i="2"/>
  <c r="G19" i="2"/>
  <c r="G18" i="2"/>
  <c r="G17" i="2"/>
  <c r="G16" i="2"/>
  <c r="E9" i="8"/>
  <c r="E7" i="8"/>
  <c r="CN35" i="8" l="1"/>
  <c r="CM35" i="8"/>
  <c r="CL35" i="8"/>
  <c r="CK35" i="8"/>
  <c r="CJ35" i="8"/>
  <c r="CI35" i="8"/>
  <c r="CH35" i="8"/>
  <c r="CG35" i="8"/>
  <c r="CF35" i="8"/>
  <c r="CE35" i="8"/>
  <c r="CD35" i="8"/>
  <c r="CC35" i="8"/>
  <c r="CB35" i="8"/>
  <c r="CA35" i="8"/>
  <c r="BZ35" i="8"/>
  <c r="BY35" i="8"/>
  <c r="BX35" i="8"/>
  <c r="BW35" i="8"/>
  <c r="BV35" i="8"/>
  <c r="BU35" i="8"/>
  <c r="BT35" i="8"/>
  <c r="BS35" i="8"/>
  <c r="BR35" i="8"/>
  <c r="BQ35" i="8"/>
  <c r="BP35" i="8"/>
  <c r="BO35" i="8"/>
  <c r="BN35" i="8"/>
  <c r="BM35" i="8"/>
  <c r="BL35" i="8"/>
  <c r="BK35" i="8"/>
  <c r="BJ35" i="8"/>
  <c r="BI35" i="8"/>
  <c r="BH35" i="8"/>
  <c r="BG35" i="8"/>
  <c r="BF35" i="8"/>
  <c r="BE35" i="8"/>
  <c r="BD35" i="8"/>
  <c r="BC35" i="8"/>
  <c r="BB35" i="8"/>
  <c r="BA35" i="8"/>
  <c r="AZ35" i="8"/>
  <c r="AY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R35" i="8"/>
  <c r="Q35" i="8"/>
  <c r="P35" i="8"/>
  <c r="O35" i="8"/>
  <c r="N35" i="8"/>
  <c r="M35" i="8"/>
  <c r="L35" i="8"/>
  <c r="K35" i="8"/>
  <c r="J35" i="8"/>
  <c r="I35" i="8"/>
  <c r="H35" i="8"/>
  <c r="G35" i="8"/>
  <c r="F35" i="8"/>
  <c r="E35" i="8"/>
  <c r="CM34" i="8"/>
  <c r="CL34" i="8"/>
  <c r="CJ34" i="8"/>
  <c r="CI34" i="8"/>
  <c r="CH34" i="8"/>
  <c r="CF34" i="8"/>
  <c r="CE34" i="8"/>
  <c r="CD34" i="8"/>
  <c r="CB34" i="8"/>
  <c r="CA34" i="8"/>
  <c r="BZ34" i="8"/>
  <c r="BX34" i="8"/>
  <c r="BW34" i="8"/>
  <c r="BV34" i="8"/>
  <c r="BR34" i="8"/>
  <c r="BP34" i="8"/>
  <c r="BO34" i="8"/>
  <c r="BN34" i="8"/>
  <c r="BL34" i="8"/>
  <c r="BK34" i="8"/>
  <c r="BJ34" i="8"/>
  <c r="BH34" i="8"/>
  <c r="BG34" i="8"/>
  <c r="BF34" i="8"/>
  <c r="BD34" i="8"/>
  <c r="BC34" i="8"/>
  <c r="BB34" i="8"/>
  <c r="AZ34" i="8"/>
  <c r="AY34" i="8"/>
  <c r="AX34" i="8"/>
  <c r="AT34" i="8"/>
  <c r="AR34" i="8"/>
  <c r="AQ34" i="8"/>
  <c r="AP34" i="8"/>
  <c r="AN34" i="8"/>
  <c r="AM34" i="8"/>
  <c r="AL34" i="8"/>
  <c r="AJ34" i="8"/>
  <c r="AI34" i="8"/>
  <c r="AH34" i="8"/>
  <c r="AD34" i="8"/>
  <c r="AB34" i="8"/>
  <c r="AA34" i="8"/>
  <c r="Z34" i="8"/>
  <c r="W34" i="8"/>
  <c r="V34" i="8"/>
  <c r="T34" i="8"/>
  <c r="S34" i="8"/>
  <c r="R34" i="8"/>
  <c r="P34" i="8"/>
  <c r="O34" i="8"/>
  <c r="N34" i="8"/>
  <c r="L34" i="8"/>
  <c r="K34" i="8"/>
  <c r="J34" i="8"/>
  <c r="H34" i="8"/>
  <c r="G34" i="8"/>
  <c r="F34" i="8"/>
  <c r="CG34" i="8"/>
  <c r="CC34" i="8"/>
  <c r="BY34" i="8"/>
  <c r="BQ34" i="8"/>
  <c r="BA34" i="8"/>
  <c r="AK34" i="8"/>
  <c r="AG34" i="8"/>
  <c r="X34" i="8"/>
  <c r="Q34" i="8"/>
  <c r="I34" i="8"/>
  <c r="CN34" i="8"/>
  <c r="BT34" i="8"/>
  <c r="BS34" i="8"/>
  <c r="BM34" i="8"/>
  <c r="AV34" i="8"/>
  <c r="AU34" i="8"/>
  <c r="AF34" i="8"/>
  <c r="BE8" i="8"/>
  <c r="CK8" i="8"/>
  <c r="CG8" i="8"/>
  <c r="CC8" i="8"/>
  <c r="BU8" i="8"/>
  <c r="BM8" i="8"/>
  <c r="BA8" i="8"/>
  <c r="AW8" i="8"/>
  <c r="AO8" i="8"/>
  <c r="AG8" i="8"/>
  <c r="Y8" i="8"/>
  <c r="Q8" i="8"/>
  <c r="I8" i="8"/>
  <c r="CN8" i="8"/>
  <c r="CM8" i="8"/>
  <c r="CL8" i="8"/>
  <c r="CJ8" i="8"/>
  <c r="CI8" i="8"/>
  <c r="CH8" i="8"/>
  <c r="CF8" i="8"/>
  <c r="CE8" i="8"/>
  <c r="CD8" i="8"/>
  <c r="CB8" i="8"/>
  <c r="CA8" i="8"/>
  <c r="BZ8" i="8"/>
  <c r="BY8" i="8"/>
  <c r="BX8" i="8"/>
  <c r="BW8" i="8"/>
  <c r="BV8" i="8"/>
  <c r="BT8" i="8"/>
  <c r="BS8" i="8"/>
  <c r="BR8" i="8"/>
  <c r="BQ8" i="8"/>
  <c r="BP8" i="8"/>
  <c r="BO8" i="8"/>
  <c r="BN8" i="8"/>
  <c r="BL8" i="8"/>
  <c r="BK8" i="8"/>
  <c r="BJ8" i="8"/>
  <c r="BI8" i="8"/>
  <c r="BH8" i="8"/>
  <c r="BG8" i="8"/>
  <c r="BF8" i="8"/>
  <c r="BD8" i="8"/>
  <c r="BC8" i="8"/>
  <c r="BB8" i="8"/>
  <c r="AZ8" i="8"/>
  <c r="AY8" i="8"/>
  <c r="AX8" i="8"/>
  <c r="AV8" i="8"/>
  <c r="AU8" i="8"/>
  <c r="AT8" i="8"/>
  <c r="AS8" i="8"/>
  <c r="AR8" i="8"/>
  <c r="AQ8" i="8"/>
  <c r="AP8" i="8"/>
  <c r="AN8" i="8"/>
  <c r="AM8" i="8"/>
  <c r="AL8" i="8"/>
  <c r="AK8" i="8"/>
  <c r="AJ8" i="8"/>
  <c r="AI8" i="8"/>
  <c r="AH8" i="8"/>
  <c r="AF8" i="8"/>
  <c r="AE8" i="8"/>
  <c r="AD8" i="8"/>
  <c r="AC8" i="8"/>
  <c r="AB8" i="8"/>
  <c r="AA8" i="8"/>
  <c r="Z8" i="8"/>
  <c r="X8" i="8"/>
  <c r="W8" i="8"/>
  <c r="V8" i="8"/>
  <c r="U8" i="8"/>
  <c r="T8" i="8"/>
  <c r="S8" i="8"/>
  <c r="R8" i="8"/>
  <c r="P8" i="8"/>
  <c r="O8" i="8"/>
  <c r="N8" i="8"/>
  <c r="M8" i="8"/>
  <c r="L8" i="8"/>
  <c r="K8" i="8"/>
  <c r="J8" i="8"/>
  <c r="H8" i="8"/>
  <c r="G8" i="8"/>
  <c r="F8" i="8"/>
  <c r="E8" i="8"/>
  <c r="BY5" i="8"/>
  <c r="BI5" i="8"/>
  <c r="AS5" i="8"/>
  <c r="AC5" i="8"/>
  <c r="Q5" i="8"/>
  <c r="M5" i="8"/>
  <c r="CG5" i="8"/>
  <c r="BQ5" i="8"/>
  <c r="BA5" i="8"/>
  <c r="AK5" i="8"/>
  <c r="Y5" i="8"/>
  <c r="U5" i="8"/>
  <c r="E5" i="8"/>
  <c r="CN5" i="8"/>
  <c r="CM5" i="8"/>
  <c r="CL5" i="8"/>
  <c r="CJ5" i="8"/>
  <c r="CI5" i="8"/>
  <c r="CF5" i="8"/>
  <c r="CE5" i="8"/>
  <c r="CD5" i="8"/>
  <c r="CB5" i="8"/>
  <c r="CA5" i="8"/>
  <c r="BZ5" i="8"/>
  <c r="BX5" i="8"/>
  <c r="BW5" i="8"/>
  <c r="BV5" i="8"/>
  <c r="BT5" i="8"/>
  <c r="BS5" i="8"/>
  <c r="BR5" i="8"/>
  <c r="BP5" i="8"/>
  <c r="BO5" i="8"/>
  <c r="BN5" i="8"/>
  <c r="BL5" i="8"/>
  <c r="BK5" i="8"/>
  <c r="BJ5" i="8"/>
  <c r="BH5" i="8"/>
  <c r="BG5" i="8"/>
  <c r="BF5" i="8"/>
  <c r="BD5" i="8"/>
  <c r="BC5" i="8"/>
  <c r="BB5" i="8"/>
  <c r="AZ5" i="8"/>
  <c r="AY5" i="8"/>
  <c r="AX5" i="8"/>
  <c r="AV5" i="8"/>
  <c r="AU5" i="8"/>
  <c r="AT5" i="8"/>
  <c r="AR5" i="8"/>
  <c r="AQ5" i="8"/>
  <c r="AP5" i="8"/>
  <c r="AN5" i="8"/>
  <c r="AM5" i="8"/>
  <c r="AL5" i="8"/>
  <c r="AJ5" i="8"/>
  <c r="AI5" i="8"/>
  <c r="AH5" i="8"/>
  <c r="AF5" i="8"/>
  <c r="AE5" i="8"/>
  <c r="AD5" i="8"/>
  <c r="AB5" i="8"/>
  <c r="AA5" i="8"/>
  <c r="Z5" i="8"/>
  <c r="X5" i="8"/>
  <c r="W5" i="8"/>
  <c r="V5" i="8"/>
  <c r="T5" i="8"/>
  <c r="S5" i="8"/>
  <c r="R5" i="8"/>
  <c r="P5" i="8"/>
  <c r="O5" i="8"/>
  <c r="N5" i="8"/>
  <c r="L5" i="8"/>
  <c r="K5" i="8"/>
  <c r="J5" i="8"/>
  <c r="H5" i="8"/>
  <c r="G5" i="8"/>
  <c r="CK34" i="8" l="1"/>
  <c r="BU34" i="8"/>
  <c r="BI34" i="8"/>
  <c r="BE34" i="8"/>
  <c r="AW34" i="8"/>
  <c r="AS34" i="8"/>
  <c r="AO34" i="8"/>
  <c r="Y34" i="8"/>
  <c r="U34" i="8"/>
  <c r="M34" i="8"/>
  <c r="E34" i="8"/>
  <c r="CK5" i="8"/>
  <c r="CC5" i="8"/>
  <c r="BU5" i="8"/>
  <c r="BM5" i="8"/>
  <c r="BE5" i="8"/>
  <c r="AW5" i="8"/>
  <c r="AO5" i="8"/>
  <c r="AG5" i="8"/>
  <c r="I5" i="8"/>
  <c r="AC34" i="8"/>
  <c r="AE34" i="8"/>
  <c r="M23" i="28" l="1"/>
  <c r="M25" i="28" s="1"/>
  <c r="R15" i="28" l="1"/>
  <c r="F41" i="8" l="1"/>
  <c r="F39" i="8"/>
  <c r="R39" i="8" l="1"/>
  <c r="AL39" i="8" l="1"/>
  <c r="V1" i="8" l="1"/>
  <c r="CL12" i="8" l="1"/>
  <c r="F37" i="2"/>
  <c r="E37" i="2" s="1"/>
  <c r="R41" i="8"/>
  <c r="S41" i="8"/>
  <c r="T41" i="8"/>
  <c r="T39" i="8"/>
  <c r="S39" i="8"/>
  <c r="AP12" i="8"/>
  <c r="CN12" i="8"/>
  <c r="P11" i="8"/>
  <c r="H39" i="8"/>
  <c r="BO39" i="8"/>
  <c r="G41" i="8"/>
  <c r="CN41" i="8"/>
  <c r="CM41" i="8"/>
  <c r="CL41" i="8"/>
  <c r="CJ41" i="8"/>
  <c r="CI41" i="8"/>
  <c r="CH41" i="8"/>
  <c r="CF41" i="8"/>
  <c r="CE41" i="8"/>
  <c r="CD41" i="8"/>
  <c r="CB41" i="8"/>
  <c r="CA41" i="8"/>
  <c r="BZ41" i="8"/>
  <c r="BX41" i="8"/>
  <c r="BW41" i="8"/>
  <c r="BV41" i="8"/>
  <c r="BT41" i="8"/>
  <c r="BS41" i="8"/>
  <c r="BR41" i="8"/>
  <c r="BP41" i="8"/>
  <c r="BO41" i="8"/>
  <c r="BN41" i="8"/>
  <c r="BL41" i="8"/>
  <c r="BK41" i="8"/>
  <c r="BJ41" i="8"/>
  <c r="BH41" i="8"/>
  <c r="BG41" i="8"/>
  <c r="BF41" i="8"/>
  <c r="BD41" i="8"/>
  <c r="BC41" i="8"/>
  <c r="BB41" i="8"/>
  <c r="AY41" i="8"/>
  <c r="AX41" i="8"/>
  <c r="AV41" i="8"/>
  <c r="AU41" i="8"/>
  <c r="AT41" i="8"/>
  <c r="AR41" i="8"/>
  <c r="AQ41" i="8"/>
  <c r="AP41" i="8"/>
  <c r="AN41" i="8"/>
  <c r="AM41" i="8"/>
  <c r="AL41" i="8"/>
  <c r="AJ41" i="8"/>
  <c r="AI41" i="8"/>
  <c r="AH41" i="8"/>
  <c r="AF41" i="8"/>
  <c r="AE41" i="8"/>
  <c r="AD41" i="8"/>
  <c r="AB41" i="8"/>
  <c r="AA41" i="8"/>
  <c r="Z41" i="8"/>
  <c r="X41" i="8"/>
  <c r="W41" i="8"/>
  <c r="V41" i="8"/>
  <c r="P41" i="8"/>
  <c r="O41" i="8"/>
  <c r="N41" i="8"/>
  <c r="L41" i="8"/>
  <c r="K41" i="8"/>
  <c r="J41" i="8"/>
  <c r="H41" i="8"/>
  <c r="CN39" i="8"/>
  <c r="CM39" i="8"/>
  <c r="CL39" i="8"/>
  <c r="CJ39" i="8"/>
  <c r="CI39" i="8"/>
  <c r="CH39" i="8"/>
  <c r="CF39" i="8"/>
  <c r="CE39" i="8"/>
  <c r="CD39" i="8"/>
  <c r="CB39" i="8"/>
  <c r="CA39" i="8"/>
  <c r="BZ39" i="8"/>
  <c r="BX39" i="8"/>
  <c r="BW39" i="8"/>
  <c r="BT39" i="8"/>
  <c r="BS39" i="8"/>
  <c r="BR39" i="8"/>
  <c r="BP39" i="8"/>
  <c r="BN39" i="8"/>
  <c r="BL39" i="8"/>
  <c r="BK39" i="8"/>
  <c r="BJ39" i="8"/>
  <c r="BH39" i="8"/>
  <c r="BG39" i="8"/>
  <c r="BF39" i="8"/>
  <c r="BD39" i="8"/>
  <c r="BC39" i="8"/>
  <c r="BB39" i="8"/>
  <c r="AZ39" i="8"/>
  <c r="AY39" i="8"/>
  <c r="AX39" i="8"/>
  <c r="AV39" i="8"/>
  <c r="AU39" i="8"/>
  <c r="AT39" i="8"/>
  <c r="AR39" i="8"/>
  <c r="AQ39" i="8"/>
  <c r="AP39" i="8"/>
  <c r="AN39" i="8"/>
  <c r="AM39" i="8"/>
  <c r="AJ39" i="8"/>
  <c r="AI39" i="8"/>
  <c r="AH39" i="8"/>
  <c r="AF39" i="8"/>
  <c r="AE39" i="8"/>
  <c r="AD39" i="8"/>
  <c r="AB39" i="8"/>
  <c r="AA39" i="8"/>
  <c r="Z39" i="8"/>
  <c r="X39" i="8"/>
  <c r="W39" i="8"/>
  <c r="V39" i="8"/>
  <c r="P39" i="8"/>
  <c r="O39" i="8"/>
  <c r="N39" i="8"/>
  <c r="L39" i="8"/>
  <c r="K39" i="8"/>
  <c r="J39" i="8"/>
  <c r="G39" i="8"/>
  <c r="Y1" i="8"/>
  <c r="AA1" i="8"/>
  <c r="AB1" i="8"/>
  <c r="AC1" i="8"/>
  <c r="AE1" i="8"/>
  <c r="D21" i="2"/>
  <c r="D22" i="2"/>
  <c r="F21" i="2"/>
  <c r="E21" i="2" s="1"/>
  <c r="F22" i="2"/>
  <c r="E22" i="2" s="1"/>
  <c r="Z11" i="8"/>
  <c r="AA11" i="8"/>
  <c r="AB11" i="8"/>
  <c r="AD11" i="8"/>
  <c r="AE11" i="8"/>
  <c r="AF11" i="8"/>
  <c r="Z12" i="8"/>
  <c r="AA12" i="8"/>
  <c r="AB12" i="8"/>
  <c r="AD12" i="8"/>
  <c r="AE12" i="8"/>
  <c r="AF12" i="8"/>
  <c r="J21" i="2"/>
  <c r="K22" i="2"/>
  <c r="L21" i="2"/>
  <c r="L22" i="2"/>
  <c r="M22" i="2"/>
  <c r="N21" i="2"/>
  <c r="N22" i="2"/>
  <c r="V21" i="2"/>
  <c r="L20" i="2"/>
  <c r="N20" i="2"/>
  <c r="D32" i="2"/>
  <c r="N32" i="2"/>
  <c r="M32" i="2"/>
  <c r="L32" i="2"/>
  <c r="J32" i="2"/>
  <c r="M25" i="2"/>
  <c r="L25" i="2"/>
  <c r="J25" i="2"/>
  <c r="M24" i="2"/>
  <c r="N24" i="2"/>
  <c r="V36" i="2"/>
  <c r="V35" i="2"/>
  <c r="V34" i="2"/>
  <c r="V33" i="2"/>
  <c r="V32" i="2"/>
  <c r="V30" i="2"/>
  <c r="V29" i="2"/>
  <c r="V27" i="2"/>
  <c r="V26" i="2"/>
  <c r="V25" i="2"/>
  <c r="V24" i="2"/>
  <c r="V23" i="2"/>
  <c r="V19" i="2"/>
  <c r="V18" i="2"/>
  <c r="V17" i="2"/>
  <c r="V16" i="2"/>
  <c r="D36" i="2"/>
  <c r="D35" i="2"/>
  <c r="D34" i="2"/>
  <c r="D33" i="2"/>
  <c r="D31" i="2"/>
  <c r="D29" i="2"/>
  <c r="D28" i="2"/>
  <c r="D26" i="2"/>
  <c r="D25" i="2"/>
  <c r="D23" i="2"/>
  <c r="D20" i="2"/>
  <c r="D19" i="2"/>
  <c r="D18" i="2"/>
  <c r="D16" i="2"/>
  <c r="C37" i="2"/>
  <c r="C36" i="2"/>
  <c r="C35" i="2"/>
  <c r="C34" i="2"/>
  <c r="C33" i="2"/>
  <c r="C32" i="2"/>
  <c r="C31" i="2"/>
  <c r="C30" i="2"/>
  <c r="C29" i="2"/>
  <c r="C28" i="2"/>
  <c r="C27" i="2"/>
  <c r="C26" i="2"/>
  <c r="C25" i="2"/>
  <c r="C24" i="2"/>
  <c r="C23" i="2"/>
  <c r="C20" i="2"/>
  <c r="C19" i="2"/>
  <c r="C18" i="2"/>
  <c r="C17" i="2"/>
  <c r="C16" i="2"/>
  <c r="F36" i="2"/>
  <c r="E36" i="2" s="1"/>
  <c r="F35" i="2"/>
  <c r="E35" i="2" s="1"/>
  <c r="F34" i="2"/>
  <c r="E34" i="2" s="1"/>
  <c r="F33" i="2"/>
  <c r="E33" i="2" s="1"/>
  <c r="F30" i="2"/>
  <c r="E30" i="2" s="1"/>
  <c r="F29" i="2"/>
  <c r="E29" i="2" s="1"/>
  <c r="F28" i="2"/>
  <c r="E28" i="2" s="1"/>
  <c r="F27" i="2"/>
  <c r="E27" i="2" s="1"/>
  <c r="F26" i="2"/>
  <c r="E26" i="2" s="1"/>
  <c r="F23" i="2"/>
  <c r="E23" i="2" s="1"/>
  <c r="F20" i="2"/>
  <c r="E20" i="2" s="1"/>
  <c r="F19" i="2"/>
  <c r="E19" i="2" s="1"/>
  <c r="F18" i="2"/>
  <c r="E18" i="2" s="1"/>
  <c r="R25" i="2"/>
  <c r="R17" i="2"/>
  <c r="O32" i="2"/>
  <c r="N37" i="2"/>
  <c r="N34" i="2"/>
  <c r="N33" i="2"/>
  <c r="N30" i="2"/>
  <c r="N29" i="2"/>
  <c r="N26" i="2"/>
  <c r="N23" i="2"/>
  <c r="N19" i="2"/>
  <c r="N18" i="2"/>
  <c r="N17" i="2"/>
  <c r="N16" i="2"/>
  <c r="M37" i="2"/>
  <c r="M36" i="2"/>
  <c r="M35" i="2"/>
  <c r="M34" i="2"/>
  <c r="M33" i="2"/>
  <c r="M31" i="2"/>
  <c r="M30" i="2"/>
  <c r="M29" i="2"/>
  <c r="M28" i="2"/>
  <c r="M27" i="2"/>
  <c r="M26" i="2"/>
  <c r="M19" i="2"/>
  <c r="M18" i="2"/>
  <c r="M17" i="2"/>
  <c r="L37" i="2"/>
  <c r="L36" i="2"/>
  <c r="L35" i="2"/>
  <c r="L34" i="2"/>
  <c r="L33" i="2"/>
  <c r="L31" i="2"/>
  <c r="L30" i="2"/>
  <c r="L29" i="2"/>
  <c r="L28" i="2"/>
  <c r="L27" i="2"/>
  <c r="L26" i="2"/>
  <c r="L24" i="2"/>
  <c r="L23" i="2"/>
  <c r="L19" i="2"/>
  <c r="L18" i="2"/>
  <c r="L17" i="2"/>
  <c r="L16" i="2"/>
  <c r="K35" i="2"/>
  <c r="K31" i="2"/>
  <c r="K30" i="2"/>
  <c r="K27" i="2"/>
  <c r="K26" i="2"/>
  <c r="K24" i="2"/>
  <c r="K23" i="2"/>
  <c r="K18" i="2"/>
  <c r="J37" i="2"/>
  <c r="J36" i="2"/>
  <c r="J34" i="2"/>
  <c r="J31" i="2"/>
  <c r="J29" i="2"/>
  <c r="J28" i="2"/>
  <c r="J27" i="2"/>
  <c r="J26" i="2"/>
  <c r="J24" i="2"/>
  <c r="J23" i="2"/>
  <c r="J19" i="2"/>
  <c r="J17" i="2"/>
  <c r="J16" i="2"/>
  <c r="AI12" i="8"/>
  <c r="AQ11" i="8"/>
  <c r="AI11" i="8"/>
  <c r="CM12" i="8"/>
  <c r="CJ12" i="8"/>
  <c r="CI12" i="8"/>
  <c r="CH12" i="8"/>
  <c r="CF12" i="8"/>
  <c r="CE12" i="8"/>
  <c r="CD12" i="8"/>
  <c r="CB12" i="8"/>
  <c r="CA12" i="8"/>
  <c r="BZ12" i="8"/>
  <c r="BX12" i="8"/>
  <c r="BW12" i="8"/>
  <c r="BV12" i="8"/>
  <c r="BT12" i="8"/>
  <c r="BS12" i="8"/>
  <c r="BR12" i="8"/>
  <c r="BP12" i="8"/>
  <c r="BO12" i="8"/>
  <c r="BN12" i="8"/>
  <c r="BL12" i="8"/>
  <c r="BK12" i="8"/>
  <c r="BJ12" i="8"/>
  <c r="BH12" i="8"/>
  <c r="BG12" i="8"/>
  <c r="BF12" i="8"/>
  <c r="BD12" i="8"/>
  <c r="BC12" i="8"/>
  <c r="BB12" i="8"/>
  <c r="AZ12" i="8"/>
  <c r="AY12" i="8"/>
  <c r="AX12" i="8"/>
  <c r="AV12" i="8"/>
  <c r="AU12" i="8"/>
  <c r="AT12" i="8"/>
  <c r="AR12" i="8"/>
  <c r="AQ12" i="8"/>
  <c r="AN12" i="8"/>
  <c r="AM12" i="8"/>
  <c r="AL12" i="8"/>
  <c r="AJ12" i="8"/>
  <c r="AH12" i="8"/>
  <c r="X12" i="8"/>
  <c r="W12" i="8"/>
  <c r="V12" i="8"/>
  <c r="T12" i="8"/>
  <c r="S12" i="8"/>
  <c r="R12" i="8"/>
  <c r="P12" i="8"/>
  <c r="O12" i="8"/>
  <c r="N12" i="8"/>
  <c r="L12" i="8"/>
  <c r="K12" i="8"/>
  <c r="J12" i="8"/>
  <c r="H12" i="8"/>
  <c r="G12" i="8"/>
  <c r="F12" i="8"/>
  <c r="CN11" i="8"/>
  <c r="CM11" i="8"/>
  <c r="CL11" i="8"/>
  <c r="CJ11" i="8"/>
  <c r="CI11" i="8"/>
  <c r="CH11" i="8"/>
  <c r="CF11" i="8"/>
  <c r="CE11" i="8"/>
  <c r="CD11" i="8"/>
  <c r="CB11" i="8"/>
  <c r="CA11" i="8"/>
  <c r="BZ11" i="8"/>
  <c r="BX11" i="8"/>
  <c r="BW11" i="8"/>
  <c r="BV11" i="8"/>
  <c r="BT11" i="8"/>
  <c r="BS11" i="8"/>
  <c r="BR11" i="8"/>
  <c r="BP11" i="8"/>
  <c r="BO11" i="8"/>
  <c r="BN11" i="8"/>
  <c r="BL11" i="8"/>
  <c r="BK11" i="8"/>
  <c r="BJ11" i="8"/>
  <c r="BH11" i="8"/>
  <c r="BG11" i="8"/>
  <c r="BF11" i="8"/>
  <c r="BD11" i="8"/>
  <c r="BC11" i="8"/>
  <c r="BB11" i="8"/>
  <c r="AZ11" i="8"/>
  <c r="AY11" i="8"/>
  <c r="AX11" i="8"/>
  <c r="AV11" i="8"/>
  <c r="AU11" i="8"/>
  <c r="AT11" i="8"/>
  <c r="AR11" i="8"/>
  <c r="AP11" i="8"/>
  <c r="AN11" i="8"/>
  <c r="AM11" i="8"/>
  <c r="AL11" i="8"/>
  <c r="AJ11" i="8"/>
  <c r="AH11" i="8"/>
  <c r="X11" i="8"/>
  <c r="W11" i="8"/>
  <c r="V11" i="8"/>
  <c r="T11" i="8"/>
  <c r="S11" i="8"/>
  <c r="R11" i="8"/>
  <c r="O11" i="8"/>
  <c r="N11" i="8"/>
  <c r="L11" i="8"/>
  <c r="K11" i="8"/>
  <c r="J11" i="8"/>
  <c r="H11" i="8"/>
  <c r="G11" i="8"/>
  <c r="F11" i="8"/>
  <c r="E4" i="8"/>
  <c r="E1" i="8" s="1"/>
  <c r="CN1" i="8"/>
  <c r="CM1" i="8"/>
  <c r="CK1" i="8"/>
  <c r="CJ1" i="8"/>
  <c r="CI1" i="8"/>
  <c r="CG1" i="8"/>
  <c r="CF1" i="8"/>
  <c r="CE1" i="8"/>
  <c r="CC1" i="8"/>
  <c r="CB1" i="8"/>
  <c r="CA1" i="8"/>
  <c r="BY1" i="8"/>
  <c r="BX1" i="8"/>
  <c r="BW1" i="8"/>
  <c r="BU1" i="8"/>
  <c r="BT1" i="8"/>
  <c r="BS1" i="8"/>
  <c r="BQ1" i="8"/>
  <c r="BP1" i="8"/>
  <c r="BO1" i="8"/>
  <c r="BM1" i="8"/>
  <c r="BL1" i="8"/>
  <c r="BK1" i="8"/>
  <c r="BI1" i="8"/>
  <c r="BH1" i="8"/>
  <c r="BG1" i="8"/>
  <c r="BE1" i="8"/>
  <c r="BD1" i="8"/>
  <c r="BC1" i="8"/>
  <c r="BA1" i="8"/>
  <c r="AZ1" i="8"/>
  <c r="AY1" i="8"/>
  <c r="AW1" i="8"/>
  <c r="AV1" i="8"/>
  <c r="AU1" i="8"/>
  <c r="AS1" i="8"/>
  <c r="AR1" i="8"/>
  <c r="AQ1" i="8"/>
  <c r="AO1" i="8"/>
  <c r="AN1" i="8"/>
  <c r="AM1" i="8"/>
  <c r="AK1" i="8"/>
  <c r="AJ1" i="8"/>
  <c r="AI1" i="8"/>
  <c r="AG1" i="8"/>
  <c r="X1" i="8"/>
  <c r="W1" i="8"/>
  <c r="U1" i="8"/>
  <c r="T1" i="8"/>
  <c r="S1" i="8"/>
  <c r="Q1" i="8"/>
  <c r="P1" i="8"/>
  <c r="O1" i="8"/>
  <c r="M1" i="8"/>
  <c r="I1" i="8"/>
  <c r="H1" i="8"/>
  <c r="G1" i="8"/>
  <c r="F1" i="8"/>
  <c r="F16" i="2"/>
  <c r="E16" i="2" s="1"/>
  <c r="O18" i="2" l="1"/>
  <c r="O34" i="2"/>
  <c r="O28" i="2"/>
  <c r="D24" i="2"/>
  <c r="B24" i="2"/>
  <c r="O37" i="2"/>
  <c r="O31" i="2"/>
  <c r="O24" i="2"/>
  <c r="T22" i="2"/>
  <c r="W22" i="2"/>
  <c r="O27" i="2"/>
  <c r="U25" i="2"/>
  <c r="U19" i="2"/>
  <c r="U20" i="2"/>
  <c r="U23" i="2"/>
  <c r="U32" i="2"/>
  <c r="U36" i="2"/>
  <c r="U18" i="2"/>
  <c r="U30" i="2"/>
  <c r="U29" i="2"/>
  <c r="U28" i="2"/>
  <c r="U26" i="2"/>
  <c r="U24" i="2"/>
  <c r="U17" i="2"/>
  <c r="U16" i="2"/>
  <c r="U35" i="2"/>
  <c r="U34" i="2"/>
  <c r="U33" i="2"/>
  <c r="U27" i="2"/>
  <c r="W35" i="2"/>
  <c r="U31" i="2"/>
  <c r="O35" i="2"/>
  <c r="O25" i="2"/>
  <c r="O29" i="2"/>
  <c r="O16" i="2"/>
  <c r="O23" i="2"/>
  <c r="O17" i="2"/>
  <c r="U37" i="2"/>
  <c r="W16" i="2"/>
  <c r="D27" i="2"/>
  <c r="B27" i="2"/>
  <c r="W18" i="2"/>
  <c r="W17" i="2"/>
  <c r="O33" i="2"/>
  <c r="P34" i="2"/>
  <c r="S17" i="2"/>
  <c r="BY11" i="8"/>
  <c r="H34" i="2" s="1"/>
  <c r="Q19" i="2"/>
  <c r="R16" i="2"/>
  <c r="Q16" i="2"/>
  <c r="R27" i="2"/>
  <c r="Q17" i="2"/>
  <c r="Q27" i="2"/>
  <c r="R18" i="2"/>
  <c r="R20" i="2"/>
  <c r="Q18" i="2"/>
  <c r="R19" i="2"/>
  <c r="R37" i="2"/>
  <c r="Q36" i="2"/>
  <c r="R35" i="2"/>
  <c r="Q35" i="2"/>
  <c r="R34" i="2"/>
  <c r="Q34" i="2"/>
  <c r="Q33" i="2"/>
  <c r="R33" i="2"/>
  <c r="R32" i="2"/>
  <c r="Q31" i="2"/>
  <c r="R30" i="2"/>
  <c r="Q30" i="2"/>
  <c r="Q29" i="2"/>
  <c r="R28" i="2"/>
  <c r="Q28" i="2"/>
  <c r="R26" i="2"/>
  <c r="Q26" i="2"/>
  <c r="R24" i="2"/>
  <c r="Q24" i="2"/>
  <c r="R23" i="2"/>
  <c r="Q23" i="2"/>
  <c r="R22" i="2"/>
  <c r="Q22" i="2"/>
  <c r="R21" i="2"/>
  <c r="T29" i="2"/>
  <c r="B20" i="2"/>
  <c r="P25" i="2"/>
  <c r="BU11" i="8"/>
  <c r="H33" i="2" s="1"/>
  <c r="Q12" i="8"/>
  <c r="I19" i="2" s="1"/>
  <c r="W21" i="2"/>
  <c r="T21" i="2"/>
  <c r="P21" i="2"/>
  <c r="O21" i="2"/>
  <c r="B21" i="2"/>
  <c r="T30" i="2"/>
  <c r="T35" i="2"/>
  <c r="T33" i="2"/>
  <c r="B28" i="2"/>
  <c r="B19" i="2"/>
  <c r="T19" i="2"/>
  <c r="Q25" i="2"/>
  <c r="I11" i="8"/>
  <c r="H17" i="2" s="1"/>
  <c r="CG12" i="8"/>
  <c r="I36" i="2" s="1"/>
  <c r="I41" i="8"/>
  <c r="AO12" i="8"/>
  <c r="I25" i="2" s="1"/>
  <c r="P29" i="2"/>
  <c r="B34" i="2"/>
  <c r="O36" i="2"/>
  <c r="BA11" i="8"/>
  <c r="H28" i="2" s="1"/>
  <c r="AW41" i="8"/>
  <c r="B32" i="2"/>
  <c r="AS41" i="8"/>
  <c r="AK12" i="8"/>
  <c r="I24" i="2" s="1"/>
  <c r="BE11" i="8"/>
  <c r="H29" i="2" s="1"/>
  <c r="P19" i="2"/>
  <c r="P33" i="2"/>
  <c r="B17" i="2"/>
  <c r="BM41" i="8"/>
  <c r="B18" i="2"/>
  <c r="K29" i="2"/>
  <c r="P17" i="2"/>
  <c r="B26" i="2"/>
  <c r="T31" i="2"/>
  <c r="W27" i="2"/>
  <c r="W31" i="2"/>
  <c r="AC12" i="8"/>
  <c r="I22" i="2" s="1"/>
  <c r="P36" i="2"/>
  <c r="CG41" i="8"/>
  <c r="N36" i="2"/>
  <c r="K36" i="2"/>
  <c r="CC11" i="8"/>
  <c r="H35" i="2" s="1"/>
  <c r="BY41" i="8"/>
  <c r="J33" i="2"/>
  <c r="BU41" i="8"/>
  <c r="BQ41" i="8"/>
  <c r="BM12" i="8"/>
  <c r="I31" i="2" s="1"/>
  <c r="P30" i="2"/>
  <c r="O30" i="2"/>
  <c r="BI12" i="8"/>
  <c r="I30" i="2" s="1"/>
  <c r="BI11" i="8"/>
  <c r="H30" i="2" s="1"/>
  <c r="BI39" i="8"/>
  <c r="R29" i="2"/>
  <c r="BE39" i="8"/>
  <c r="P28" i="2"/>
  <c r="P27" i="2"/>
  <c r="AW12" i="8"/>
  <c r="I27" i="2" s="1"/>
  <c r="O26" i="2"/>
  <c r="AO41" i="8"/>
  <c r="N25" i="2"/>
  <c r="AK11" i="8"/>
  <c r="H24" i="2" s="1"/>
  <c r="Y11" i="8"/>
  <c r="H21" i="2" s="1"/>
  <c r="Y12" i="8"/>
  <c r="I21" i="2" s="1"/>
  <c r="P20" i="2"/>
  <c r="U11" i="8"/>
  <c r="H20" i="2" s="1"/>
  <c r="O19" i="2"/>
  <c r="P18" i="2"/>
  <c r="M11" i="8"/>
  <c r="H18" i="2" s="1"/>
  <c r="M41" i="8"/>
  <c r="I12" i="8"/>
  <c r="I17" i="2" s="1"/>
  <c r="K17" i="2"/>
  <c r="K16" i="2"/>
  <c r="E12" i="8"/>
  <c r="I16" i="2" s="1"/>
  <c r="T17" i="2"/>
  <c r="T27" i="2"/>
  <c r="V31" i="2"/>
  <c r="T23" i="2"/>
  <c r="W19" i="2"/>
  <c r="W24" i="2"/>
  <c r="W32" i="2"/>
  <c r="W36" i="2"/>
  <c r="U22" i="2"/>
  <c r="T24" i="2"/>
  <c r="T16" i="2"/>
  <c r="T34" i="2"/>
  <c r="W26" i="2"/>
  <c r="W30" i="2"/>
  <c r="W34" i="2"/>
  <c r="W25" i="2"/>
  <c r="W29" i="2"/>
  <c r="W33" i="2"/>
  <c r="W37" i="2"/>
  <c r="B30" i="2"/>
  <c r="B35" i="2"/>
  <c r="M39" i="8"/>
  <c r="D17" i="2"/>
  <c r="AS39" i="8"/>
  <c r="E39" i="8"/>
  <c r="B31" i="2"/>
  <c r="D30" i="2"/>
  <c r="Q39" i="8"/>
  <c r="B25" i="2"/>
  <c r="BY39" i="8"/>
  <c r="K28" i="2"/>
  <c r="BA12" i="8"/>
  <c r="I28" i="2" s="1"/>
  <c r="CK12" i="8"/>
  <c r="I37" i="2" s="1"/>
  <c r="K37" i="2"/>
  <c r="T26" i="2"/>
  <c r="B29" i="2"/>
  <c r="C21" i="2"/>
  <c r="BQ11" i="8"/>
  <c r="H32" i="2" s="1"/>
  <c r="AS12" i="8"/>
  <c r="I26" i="2" s="1"/>
  <c r="E41" i="8"/>
  <c r="AG39" i="8"/>
  <c r="BA39" i="8"/>
  <c r="K19" i="2"/>
  <c r="K34" i="2"/>
  <c r="CC39" i="8"/>
  <c r="N35" i="2"/>
  <c r="CC41" i="8"/>
  <c r="U12" i="8"/>
  <c r="I20" i="2" s="1"/>
  <c r="K20" i="2"/>
  <c r="O22" i="2"/>
  <c r="Y41" i="8"/>
  <c r="Y39" i="8"/>
  <c r="M21" i="2"/>
  <c r="J30" i="2"/>
  <c r="J18" i="2"/>
  <c r="N31" i="2"/>
  <c r="AS11" i="8"/>
  <c r="H26" i="2" s="1"/>
  <c r="Q11" i="8"/>
  <c r="H19" i="2" s="1"/>
  <c r="K21" i="2"/>
  <c r="AG41" i="8"/>
  <c r="I39" i="8"/>
  <c r="T20" i="2"/>
  <c r="AC11" i="8"/>
  <c r="H22" i="2" s="1"/>
  <c r="AC39" i="8"/>
  <c r="J20" i="2"/>
  <c r="Q21" i="2"/>
  <c r="V22" i="2"/>
  <c r="N27" i="2"/>
  <c r="CC12" i="8"/>
  <c r="I35" i="2" s="1"/>
  <c r="K33" i="2"/>
  <c r="BU12" i="8"/>
  <c r="I33" i="2" s="1"/>
  <c r="BE12" i="8"/>
  <c r="I29" i="2" s="1"/>
  <c r="P31" i="2"/>
  <c r="R31" i="2"/>
  <c r="F32" i="2"/>
  <c r="E32" i="2" s="1"/>
  <c r="B16" i="2"/>
  <c r="P22" i="2"/>
  <c r="B33" i="2"/>
  <c r="B37" i="2"/>
  <c r="T37" i="2"/>
  <c r="W20" i="2"/>
  <c r="W23" i="2"/>
  <c r="B22" i="2"/>
  <c r="P26" i="2"/>
  <c r="E11" i="8"/>
  <c r="H16" i="2" s="1"/>
  <c r="AG11" i="8"/>
  <c r="H23" i="2" s="1"/>
  <c r="CK11" i="8"/>
  <c r="H37" i="2" s="1"/>
  <c r="M12" i="8"/>
  <c r="I18" i="2" s="1"/>
  <c r="Q41" i="8"/>
  <c r="BA41" i="8"/>
  <c r="CK41" i="8"/>
  <c r="O20" i="2"/>
  <c r="P24" i="2"/>
  <c r="P32" i="2"/>
  <c r="P37" i="2"/>
  <c r="T18" i="2"/>
  <c r="T28" i="2"/>
  <c r="T36" i="2"/>
  <c r="W28" i="2"/>
  <c r="K25" i="2"/>
  <c r="AO11" i="8"/>
  <c r="H25" i="2" s="1"/>
  <c r="BQ12" i="8"/>
  <c r="I32" i="2" s="1"/>
  <c r="P35" i="2"/>
  <c r="V20" i="2"/>
  <c r="T25" i="2"/>
  <c r="U21" i="2"/>
  <c r="V37" i="2"/>
  <c r="D37" i="2"/>
  <c r="B36" i="2"/>
  <c r="CG39" i="8"/>
  <c r="BU39" i="8"/>
  <c r="T32" i="2"/>
  <c r="BM39" i="8"/>
  <c r="V28" i="2"/>
  <c r="AW39" i="8"/>
  <c r="AK39" i="8"/>
  <c r="B23" i="2"/>
  <c r="C22" i="2"/>
  <c r="F25" i="2"/>
  <c r="E25" i="2" s="1"/>
  <c r="J22" i="2"/>
  <c r="F17" i="2"/>
  <c r="E17" i="2" s="1"/>
  <c r="R36" i="2"/>
  <c r="CG11" i="8"/>
  <c r="H36" i="2" s="1"/>
  <c r="BY12" i="8"/>
  <c r="I34" i="2" s="1"/>
  <c r="BM11" i="8"/>
  <c r="H31" i="2" s="1"/>
  <c r="P23" i="2"/>
  <c r="M16" i="2"/>
  <c r="M23" i="2"/>
  <c r="BI41" i="8"/>
  <c r="P16" i="2"/>
  <c r="AK41" i="8"/>
  <c r="AO39" i="8"/>
  <c r="BQ39" i="8"/>
  <c r="K32" i="2"/>
  <c r="AC41" i="8"/>
  <c r="J35" i="2"/>
  <c r="Q32" i="2"/>
  <c r="F31" i="2"/>
  <c r="E31" i="2" s="1"/>
  <c r="F24" i="2"/>
  <c r="E24" i="2" s="1"/>
  <c r="N28" i="2"/>
  <c r="AW11" i="8"/>
  <c r="H27" i="2" s="1"/>
  <c r="AG12" i="8"/>
  <c r="I23" i="2" s="1"/>
  <c r="BE41" i="8"/>
  <c r="CK39" i="8"/>
  <c r="Q37" i="2"/>
  <c r="U39" i="8"/>
  <c r="Q20" i="2"/>
  <c r="M20" i="2"/>
  <c r="U41" i="8"/>
  <c r="S18" i="2" l="1"/>
  <c r="S19" i="2"/>
  <c r="S27" i="2"/>
  <c r="S16" i="2"/>
  <c r="S20" i="2"/>
  <c r="S37" i="2"/>
  <c r="S36" i="2"/>
  <c r="S35" i="2"/>
  <c r="S34" i="2"/>
  <c r="S33" i="2"/>
  <c r="S32" i="2"/>
  <c r="S31" i="2"/>
  <c r="S30" i="2"/>
  <c r="S29" i="2"/>
  <c r="S28" i="2"/>
  <c r="S26" i="2"/>
  <c r="S25" i="2"/>
  <c r="S24" i="2"/>
  <c r="S23" i="2"/>
  <c r="S22" i="2"/>
  <c r="S21" i="2"/>
</calcChain>
</file>

<file path=xl/sharedStrings.xml><?xml version="1.0" encoding="utf-8"?>
<sst xmlns="http://schemas.openxmlformats.org/spreadsheetml/2006/main" count="754" uniqueCount="235">
  <si>
    <t>Format No. TRAI/QoS/Cellular  Mobile Telephne service - PMR Quarterly</t>
  </si>
  <si>
    <t>AP</t>
  </si>
  <si>
    <t xml:space="preserve">Assam </t>
  </si>
  <si>
    <t>BR</t>
  </si>
  <si>
    <t>DL</t>
  </si>
  <si>
    <t>GJ</t>
  </si>
  <si>
    <t>HR</t>
  </si>
  <si>
    <t>HP</t>
  </si>
  <si>
    <t>J&amp;K</t>
  </si>
  <si>
    <t>KAR</t>
  </si>
  <si>
    <t>Kerala</t>
  </si>
  <si>
    <t>Kolkatta</t>
  </si>
  <si>
    <t>MP</t>
  </si>
  <si>
    <t>MH</t>
  </si>
  <si>
    <t>Mum</t>
  </si>
  <si>
    <t>NESA</t>
  </si>
  <si>
    <t>Orissa</t>
  </si>
  <si>
    <t>PB</t>
  </si>
  <si>
    <t>RJ</t>
  </si>
  <si>
    <t>TN</t>
  </si>
  <si>
    <t>UPE</t>
  </si>
  <si>
    <t>UP-W</t>
  </si>
  <si>
    <t>ROB</t>
  </si>
  <si>
    <t>Sl. No.</t>
  </si>
  <si>
    <t>Name of Parameter</t>
  </si>
  <si>
    <t>Benchmarks</t>
  </si>
  <si>
    <t>Averaged over one quarter</t>
  </si>
  <si>
    <t>Total</t>
  </si>
  <si>
    <t xml:space="preserve">Customer service Quality Parameters: </t>
  </si>
  <si>
    <t xml:space="preserve"> </t>
  </si>
  <si>
    <t>(i)</t>
  </si>
  <si>
    <t>Metering and billing credibility -  Post paid</t>
  </si>
  <si>
    <t>Not more than 0.1%</t>
  </si>
  <si>
    <t>(i) a</t>
  </si>
  <si>
    <t>No. of bills issued during the period</t>
  </si>
  <si>
    <t>(i) b</t>
  </si>
  <si>
    <t>No. of bills disputed including billing complaints during the period</t>
  </si>
  <si>
    <t>(ii)</t>
  </si>
  <si>
    <t>Metering and billing credibility - Pre paid</t>
  </si>
  <si>
    <t xml:space="preserve">Not more than 1 complaint per 1000 customers, i.e., 0.1% </t>
  </si>
  <si>
    <t>(ii) a</t>
  </si>
  <si>
    <t>No. of charging / credit / validity complaints during the quarter</t>
  </si>
  <si>
    <t>(ii) b</t>
  </si>
  <si>
    <t>Total no. of pre-paid customers at the end of the quarter</t>
  </si>
  <si>
    <t>Resolution of billing/ charging complaints</t>
  </si>
  <si>
    <t>(iii) a</t>
  </si>
  <si>
    <t>No. of billing/(post paid) and charging, credit / validity (pre paid) complaints resolved within 4 weeks during the quarter</t>
  </si>
  <si>
    <t>Resolved complaints</t>
  </si>
  <si>
    <t>(iii) b</t>
  </si>
  <si>
    <t>Total no. of billing (post paid) and charging, credit / validity  (pre paid) complaints received during the quarter</t>
  </si>
  <si>
    <t>Total Received Complaints (Including Invalid)</t>
  </si>
  <si>
    <t>Postpaid and Prepaid complaints should include the complaints where no posting or adjustment has been given</t>
  </si>
  <si>
    <t>(iii) c</t>
  </si>
  <si>
    <t>No. of billing complaints (post paid) and charging, credit/validity complaints (pre paid) resolved in favour of the customer during the quarter</t>
  </si>
  <si>
    <t>Adjustment/credit passed</t>
  </si>
  <si>
    <t>No of complaints where adjustment has been passed to customer account</t>
  </si>
  <si>
    <t>(iii) d</t>
  </si>
  <si>
    <t>No. of complaints disposed on account of not considered as valid complaints during the quarter</t>
  </si>
  <si>
    <t>Rejected/discarded Complaints count</t>
  </si>
  <si>
    <t xml:space="preserve">(iv) </t>
  </si>
  <si>
    <t>Period of applying credit/ waiver/ adjustment to customer’s account from the date of resolution of complaints</t>
  </si>
  <si>
    <t>within 1 week of resolution of complaint</t>
  </si>
  <si>
    <t>(v)</t>
  </si>
  <si>
    <t>Response time to the customer for assistance</t>
  </si>
  <si>
    <t>(v) a</t>
  </si>
  <si>
    <t xml:space="preserve"> Accessibility of call centre/ customer care</t>
  </si>
  <si>
    <t>≥  95%</t>
  </si>
  <si>
    <t>(v) a.1</t>
  </si>
  <si>
    <t xml:space="preserve">Total no. of call attempts to call centre / customer care nos. </t>
  </si>
  <si>
    <t>Only help line numbers calls to be included do not include Dealer and Retailer Helpdesk calls</t>
  </si>
  <si>
    <t>(v) a.2</t>
  </si>
  <si>
    <t xml:space="preserve">No. of calls connected and answered successfully to call centre / customer care nos. </t>
  </si>
  <si>
    <t>(v) b</t>
  </si>
  <si>
    <t>Total Calls Offered</t>
  </si>
  <si>
    <t>Total Calls Answered</t>
  </si>
  <si>
    <t xml:space="preserve">(vi) </t>
  </si>
  <si>
    <t>Termination / closure of service</t>
  </si>
  <si>
    <t>≤ 7 days</t>
  </si>
  <si>
    <t>(vi) a</t>
  </si>
  <si>
    <t>Total No. of requests for Termination / Closure of service received during the quarter</t>
  </si>
  <si>
    <t>(vi) b</t>
  </si>
  <si>
    <t>Total No. of requests for Termination / Closure of service where numbers are retained</t>
  </si>
  <si>
    <t>(vi) C</t>
  </si>
  <si>
    <t>No.of requests for Termination / Closure of service complied within 7 days during the quarter</t>
  </si>
  <si>
    <t>(vi)</t>
  </si>
  <si>
    <t>%age  requests for Termination / Closure of service complied within 7 days</t>
  </si>
  <si>
    <t>(vii)</t>
  </si>
  <si>
    <t>Time taken for refund of deposits after closures</t>
  </si>
  <si>
    <t>100% within 60 days.</t>
  </si>
  <si>
    <t>Format No. TRAI/QoS/CMTS/3 - PMR</t>
  </si>
  <si>
    <t>Quarterly Performance Monitoring Report (PMR) on Quality of Service of  Cellular  Mobile Telephone service - Customer Services</t>
  </si>
  <si>
    <t>Name of Regulations : The standards of Quality of Service of Basic Telephone service (Wireline)…Regulations, 2009 (7 of 2009)</t>
  </si>
  <si>
    <t>Customer Service Quality Parameters</t>
  </si>
  <si>
    <t>Metering and Billing</t>
  </si>
  <si>
    <t xml:space="preserve">Name of Service Area </t>
  </si>
  <si>
    <t>Metering and billing credibility -  post paid</t>
  </si>
  <si>
    <t>Metering and billing credibility - pre paid</t>
  </si>
  <si>
    <t>Resolution of billing/charging complaints</t>
  </si>
  <si>
    <t>No. of billing/(post paid) and charging, credit/validity (pre paid) complaints resolved within 4 weeks during the quarter</t>
  </si>
  <si>
    <t>No. of billing complaints (post paid) and charging, credit/ validity complaints (pre paid) resolved in favour of the customer during the quarter</t>
  </si>
  <si>
    <r>
      <t xml:space="preserve">Total no. of call attempts to call centre / customer care nos. during TCBH  </t>
    </r>
    <r>
      <rPr>
        <b/>
        <sz val="10"/>
        <rFont val="Calibri"/>
        <family val="2"/>
      </rPr>
      <t>(Note)</t>
    </r>
  </si>
  <si>
    <r>
      <t xml:space="preserve">No. of calls connected and answered successfully to call centre / customer care nos. during TCBH  </t>
    </r>
    <r>
      <rPr>
        <b/>
        <sz val="10"/>
        <rFont val="Calibri"/>
        <family val="2"/>
      </rPr>
      <t>(Note)</t>
    </r>
  </si>
  <si>
    <t>≤ 0.1%</t>
  </si>
  <si>
    <t>100% within 7 days</t>
  </si>
  <si>
    <t>100% within 60 days</t>
  </si>
  <si>
    <t>The achievement of benchmark against each parameter is to be averaged over a period of one quarter as per the measurement methodology explained in Explanatory Memo to regulations</t>
  </si>
  <si>
    <t>Assam</t>
  </si>
  <si>
    <t>Bihar</t>
  </si>
  <si>
    <t>KTK</t>
  </si>
  <si>
    <t>KER</t>
  </si>
  <si>
    <t>OR</t>
  </si>
  <si>
    <t>UP-E</t>
  </si>
  <si>
    <r>
      <t>NOTE :</t>
    </r>
    <r>
      <rPr>
        <sz val="10"/>
        <rFont val="Calibri"/>
        <family val="2"/>
      </rPr>
      <t xml:space="preserve"> TCBH - Reference in Column no. 15 &amp; 16 is to be identified measuring the traffic load/calls in the Call Centre/Customer Care</t>
    </r>
  </si>
  <si>
    <t>Note: The rejected and Invalid complaints are the one where no action has been taken.</t>
  </si>
  <si>
    <t>Signature, Name and Designation of the Authorised Signatory :</t>
  </si>
  <si>
    <t>E-mail Address :</t>
  </si>
  <si>
    <t>Mobile / Telephone No. :</t>
  </si>
  <si>
    <t>Circle</t>
  </si>
  <si>
    <t>Parameter</t>
  </si>
  <si>
    <t>Accessibility of call centre/ customer care</t>
  </si>
  <si>
    <t>(vii) a</t>
  </si>
  <si>
    <t>Total number of cases processed</t>
  </si>
  <si>
    <t>(vii) b</t>
  </si>
  <si>
    <t>Total number of cases eligible for refund of deposits</t>
  </si>
  <si>
    <t>BROct'13</t>
  </si>
  <si>
    <t>DLOct'13</t>
  </si>
  <si>
    <t>HROct'13</t>
  </si>
  <si>
    <t>HPOct'13</t>
  </si>
  <si>
    <t>J&amp;KOct'13</t>
  </si>
  <si>
    <t>KAROct'13</t>
  </si>
  <si>
    <t>KeralaOct'13</t>
  </si>
  <si>
    <t>KolkattaOct'13</t>
  </si>
  <si>
    <t>MPOct'13</t>
  </si>
  <si>
    <t>MHOct'13</t>
  </si>
  <si>
    <t>MumOct'13</t>
  </si>
  <si>
    <t>NESAOct'13</t>
  </si>
  <si>
    <t>OrissaOct'13</t>
  </si>
  <si>
    <t>PBOct'13</t>
  </si>
  <si>
    <t>RJOct'13</t>
  </si>
  <si>
    <t>TNOct'13</t>
  </si>
  <si>
    <t>UPEOct'13</t>
  </si>
  <si>
    <t>UP-WOct'13</t>
  </si>
  <si>
    <t>ROBOct'13</t>
  </si>
  <si>
    <t>98% within 4 weeks</t>
  </si>
  <si>
    <t>100% within 6 weeks</t>
  </si>
  <si>
    <t>No. of billing/(post paid) and charging, credit / validity (pre paid) complaints resolved within 6 weeks during the quarter</t>
  </si>
  <si>
    <t xml:space="preserve">Resolved complaints </t>
  </si>
  <si>
    <t>(iii) e</t>
  </si>
  <si>
    <t>(iii) f</t>
  </si>
  <si>
    <t>(iii) g</t>
  </si>
  <si>
    <t>Rejected complaints Prepaid and Postpaid which was not valid/ Wrongly raised'</t>
  </si>
  <si>
    <t>(iv) a</t>
  </si>
  <si>
    <t>No. of complaint committed reversal</t>
  </si>
  <si>
    <t>(iv)b</t>
  </si>
  <si>
    <t>No. of  reversal processed within 1 week of resolution</t>
  </si>
  <si>
    <t>Percentage of calls answered by the operators (voice to voice) within 90 seconds</t>
  </si>
  <si>
    <t>≥   95%</t>
  </si>
  <si>
    <t>Calls Answered in 90 Seconds</t>
  </si>
  <si>
    <t>Calls abandoned in Queue within 90 seconds</t>
  </si>
  <si>
    <t>-</t>
  </si>
  <si>
    <t>within 1 week of resolution of complaint (100%)</t>
  </si>
  <si>
    <t>QoS Parameters</t>
  </si>
  <si>
    <t>Yes</t>
  </si>
  <si>
    <t>Validated</t>
  </si>
  <si>
    <t>MUM</t>
  </si>
  <si>
    <t>AS</t>
  </si>
  <si>
    <t>JK</t>
  </si>
  <si>
    <t>KOL</t>
  </si>
  <si>
    <t>WB</t>
  </si>
  <si>
    <t>Metering and billing credibility -  Post paid
(Benchmark - 0.1%)</t>
  </si>
  <si>
    <t>Not Met
(0.2%)</t>
  </si>
  <si>
    <t>Metering and billing credibility - Pre paid
(Benchmark - 0.1%)</t>
  </si>
  <si>
    <t>Accessibility of call centre/ customer care
(Benchmark - ≥   95%)</t>
  </si>
  <si>
    <t>Percentage of calls answered by the operators (voice to voice) within 90 seconds
(Benchmark - ≥   95%)</t>
  </si>
  <si>
    <t>Period of applying credit/ waiver/ adjustment to customer’s account from the date of resolution of complaints
(Benchmark - within 1 week of resolution of complaint (100%)</t>
  </si>
  <si>
    <t>Resolution of billing/ charging complaints (100% within 6 weeks)
(Benchmark - 100% within 6 weeks)</t>
  </si>
  <si>
    <t>%age  requests for Termination / Closure of service complied within 7 days
(Benchmark - 100%)</t>
  </si>
  <si>
    <t>Time taken for refund of deposits after closures
(Benchmark - 100% within 60 days)</t>
  </si>
  <si>
    <t>Not Met
(93.94%)</t>
  </si>
  <si>
    <t>Not Met
(94.51%)</t>
  </si>
  <si>
    <t>Not Met
(0.13%)</t>
  </si>
  <si>
    <t>Not Met
(99.99%)</t>
  </si>
  <si>
    <t>Not Met
(99.98%)</t>
  </si>
  <si>
    <t>Not Met
(Repeat)
(99.92%)</t>
  </si>
  <si>
    <t>Not Met
(93.48%)</t>
  </si>
  <si>
    <t>Not Met
(0.12%)</t>
  </si>
  <si>
    <t>Not Met
(99.96%)</t>
  </si>
  <si>
    <t>Not Met
(86.33%)</t>
  </si>
  <si>
    <t>Not Met
(Repeat)
(99.78%)</t>
  </si>
  <si>
    <t>Not Met
(94.18%)</t>
  </si>
  <si>
    <t>Not Met
(91.75%)</t>
  </si>
  <si>
    <t>Not Met
(97.84%)</t>
  </si>
  <si>
    <t>Not Met
(78.45%)</t>
  </si>
  <si>
    <t>Shared Service</t>
  </si>
  <si>
    <t>Postpaid</t>
  </si>
  <si>
    <t>Prepaid</t>
  </si>
  <si>
    <t>Vertical</t>
  </si>
  <si>
    <t>RCA (broad level)</t>
  </si>
  <si>
    <t xml:space="preserve">During Transistion from Concentrix to Tech Mahindra , the calls were routed to an interim call center due to which the percentage of calls answered by the operators (voice to voice) within 90 seconds has been impacted. </t>
  </si>
  <si>
    <t>Voluntary Disconneciton - Mediation level failure which request was closed in CRM but not actioned at HLR. Also in some circles CRM TAT was exceeded due to 3 days continous holiday, however as per regulation TAT is 7 days. 
Refund - (TN -  numbers were missed out due to a System lapse)</t>
  </si>
  <si>
    <t>Prepaid billing complaint (JK) 
a) Base decreased (denominator) from 6.42 Lakh to 5.86.
b) Configuration issue at Corporate Marketing on 15th July to 25th Jul’17 in Rc 51 Product (431 Complaints.</t>
  </si>
  <si>
    <t>Expected FD Amt (In Lac)</t>
  </si>
  <si>
    <t>Resolution of billing/ charging complaints (98% within 4 weeks)
(Benchmark - 98% within 4 weeks)</t>
  </si>
  <si>
    <t>Not Met
(0.11%)</t>
  </si>
  <si>
    <t>Not Met
(Repeat)
(99.94%)</t>
  </si>
  <si>
    <t>Not Met
(99.93%)</t>
  </si>
  <si>
    <t>Not Met
(87.98%)</t>
  </si>
  <si>
    <t>Not Met
(92.85%)</t>
  </si>
  <si>
    <t>Not Met
(90.75%)</t>
  </si>
  <si>
    <t>UPW</t>
  </si>
  <si>
    <t xml:space="preserve">ROB </t>
  </si>
  <si>
    <t xml:space="preserve">UPE </t>
  </si>
  <si>
    <t xml:space="preserve">PB </t>
  </si>
  <si>
    <t xml:space="preserve">Orissa </t>
  </si>
  <si>
    <t xml:space="preserve">NESA </t>
  </si>
  <si>
    <t xml:space="preserve">Mum </t>
  </si>
  <si>
    <t xml:space="preserve">Kolkatta </t>
  </si>
  <si>
    <t xml:space="preserve">Kerala </t>
  </si>
  <si>
    <t xml:space="preserve">KAR </t>
  </si>
  <si>
    <t xml:space="preserve">HP </t>
  </si>
  <si>
    <t>Metering and billing credibility -  Post paid</t>
  </si>
  <si>
    <t>(Benchmark - 0.1%)</t>
  </si>
  <si>
    <t>Not Met</t>
  </si>
  <si>
    <t>(Benchmark - ≥   95%)</t>
  </si>
  <si>
    <t>(Benchmark - within 1 week of resolution of complaint (100%)</t>
  </si>
  <si>
    <t>%age  requests for Termination / Closure of service complied within 7 days</t>
  </si>
  <si>
    <t>(Benchmark - 100%)</t>
  </si>
  <si>
    <t>Not Met (Repeat)</t>
  </si>
  <si>
    <t xml:space="preserve"> Accessibility of call centre/ customer care ≥  95%</t>
  </si>
  <si>
    <t>Name of the Service Provider : Vodafone Idea Ltd.</t>
  </si>
  <si>
    <t>Jan</t>
  </si>
  <si>
    <t>Feb</t>
  </si>
  <si>
    <t>Mar</t>
  </si>
  <si>
    <t>Report for quarter ending  : March 2021</t>
  </si>
  <si>
    <t>Quarter -Mar'21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</si>
</sst>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00%"/>
    <numFmt numFmtId="165" formatCode="0.0%"/>
    <numFmt numFmtId="166" formatCode="_(* #,##0_);_(* \(#,##0\);_(* &quot;-&quot;??_);_(@_)"/>
  </numFmts>
  <fonts count="46" x14ac:knownFonts="1">
    <font>
      <sz val="10"/>
      <name val="Arial"/>
      <family val="2"/>
    </font>
    <font>
      <sz val="11"/>
      <color theme="1"/>
      <name val="Calibri"/>
      <family val="2"/>
      <scheme val="minor"/>
    </font>
    <font>
      <sz val="10"/>
      <name val="Arial"/>
      <family val="2"/>
    </font>
    <font>
      <b/>
      <sz val="8"/>
      <name val="Calibri"/>
      <family val="2"/>
    </font>
    <font>
      <sz val="8"/>
      <name val="Calibri"/>
      <family val="2"/>
    </font>
    <font>
      <b/>
      <sz val="8"/>
      <color indexed="9"/>
      <name val="Calibri"/>
      <family val="2"/>
    </font>
    <font>
      <sz val="8"/>
      <color indexed="9"/>
      <name val="Calibri"/>
      <family val="2"/>
    </font>
    <font>
      <b/>
      <sz val="8"/>
      <color indexed="8"/>
      <name val="Calibri"/>
      <family val="2"/>
    </font>
    <font>
      <b/>
      <sz val="10"/>
      <name val="Calibri"/>
      <family val="2"/>
    </font>
    <font>
      <sz val="10"/>
      <name val="Calibri"/>
      <family val="2"/>
    </font>
    <font>
      <b/>
      <sz val="10"/>
      <color indexed="8"/>
      <name val="Calibri"/>
      <family val="2"/>
    </font>
    <font>
      <sz val="10"/>
      <color indexed="8"/>
      <name val="Calibri"/>
      <family val="2"/>
    </font>
    <font>
      <i/>
      <sz val="10"/>
      <name val="Calibri"/>
      <family val="2"/>
    </font>
    <font>
      <b/>
      <i/>
      <sz val="10"/>
      <name val="Calibri"/>
      <family val="2"/>
    </font>
    <font>
      <b/>
      <sz val="10"/>
      <color indexed="10"/>
      <name val="Calibri"/>
      <family val="2"/>
    </font>
    <font>
      <b/>
      <u/>
      <sz val="10"/>
      <name val="Calibri"/>
      <family val="2"/>
    </font>
    <font>
      <sz val="11"/>
      <color indexed="8"/>
      <name val="Calibri"/>
      <family val="2"/>
    </font>
    <font>
      <sz val="8"/>
      <color theme="0"/>
      <name val="Calibri"/>
      <family val="2"/>
    </font>
    <font>
      <b/>
      <sz val="8"/>
      <color theme="0"/>
      <name val="Calibri"/>
      <family val="2"/>
    </font>
    <font>
      <b/>
      <sz val="14"/>
      <color theme="0"/>
      <name val="Calibri"/>
      <family val="2"/>
    </font>
    <font>
      <b/>
      <sz val="10"/>
      <name val="Arial"/>
      <family val="2"/>
    </font>
    <font>
      <sz val="8"/>
      <name val="Arial"/>
      <family val="2"/>
    </font>
    <font>
      <sz val="11"/>
      <color indexed="17"/>
      <name val="Calibri"/>
      <family val="2"/>
    </font>
    <font>
      <b/>
      <sz val="8"/>
      <name val="Trebuchet MS"/>
      <family val="2"/>
    </font>
    <font>
      <sz val="10"/>
      <name val="Trebuchet MS"/>
      <family val="2"/>
    </font>
    <font>
      <b/>
      <sz val="10"/>
      <color rgb="FFFFFFFF"/>
      <name val="Trebuchet MS"/>
      <family val="2"/>
    </font>
    <font>
      <b/>
      <sz val="10"/>
      <color theme="9"/>
      <name val="Trebuchet MS"/>
      <family val="2"/>
    </font>
    <font>
      <b/>
      <sz val="10"/>
      <color theme="1"/>
      <name val="Calibri"/>
      <family val="2"/>
    </font>
    <font>
      <b/>
      <sz val="10"/>
      <name val="Calibri"/>
      <family val="2"/>
      <scheme val="minor"/>
    </font>
    <font>
      <b/>
      <sz val="10"/>
      <color rgb="FFF79646"/>
      <name val="Trebuchet MS"/>
      <family val="2"/>
    </font>
    <font>
      <sz val="8"/>
      <color theme="1" tint="4.9989318521683403E-2"/>
      <name val="Calibri"/>
      <family val="2"/>
    </font>
    <font>
      <sz val="8"/>
      <color rgb="FF000000"/>
      <name val="Calibri"/>
      <family val="2"/>
      <scheme val="minor"/>
    </font>
    <font>
      <sz val="10"/>
      <name val="Calibri"/>
      <family val="2"/>
      <scheme val="minor"/>
    </font>
    <font>
      <sz val="8"/>
      <color rgb="FF0D0D0D"/>
      <name val="Calibri"/>
      <family val="2"/>
    </font>
    <font>
      <sz val="11"/>
      <color theme="1"/>
      <name val="Calibri"/>
      <family val="2"/>
    </font>
    <font>
      <sz val="9"/>
      <name val="Book Antiqua"/>
      <family val="1"/>
    </font>
    <font>
      <sz val="8"/>
      <color rgb="FF000000"/>
      <name val="Tahoma"/>
      <family val="2"/>
    </font>
    <font>
      <sz val="8"/>
      <color rgb="FF000000"/>
      <name val="Calibri"/>
      <family val="2"/>
    </font>
    <font>
      <sz val="10"/>
      <color rgb="FF000000"/>
      <name val="Calibri"/>
      <family val="2"/>
    </font>
    <font>
      <sz val="8"/>
      <color theme="1"/>
      <name val="Calibri"/>
      <family val="2"/>
    </font>
    <font>
      <b/>
      <sz val="8"/>
      <color rgb="FF000000"/>
      <name val="Calibri"/>
      <family val="2"/>
    </font>
    <font>
      <sz val="8"/>
      <name val="Book Antiqua"/>
      <family val="1"/>
    </font>
    <font>
      <sz val="8"/>
      <color theme="1" tint="4.9989318521683403E-2"/>
      <name val="Arial"/>
      <family val="2"/>
    </font>
    <font>
      <sz val="8"/>
      <color theme="1"/>
      <name val="Arial"/>
      <family val="2"/>
    </font>
    <font>
      <sz val="8"/>
      <color rgb="FF000000"/>
      <name val="Arial"/>
      <family val="2"/>
    </font>
    <font>
      <b/>
      <sz val="8"/>
      <color theme="1" tint="4.9989318521683403E-2"/>
      <name val="Arial"/>
      <family val="2"/>
    </font>
  </fonts>
  <fills count="1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rgb="FFFFFF00"/>
        <bgColor indexed="64"/>
      </patternFill>
    </fill>
    <fill>
      <patternFill patternType="solid">
        <fgColor theme="5" tint="0.39997558519241921"/>
        <bgColor indexed="64"/>
      </patternFill>
    </fill>
    <fill>
      <patternFill patternType="solid">
        <fgColor indexed="42"/>
      </patternFill>
    </fill>
    <fill>
      <patternFill patternType="solid">
        <fgColor rgb="FF16365C"/>
        <bgColor indexed="64"/>
      </patternFill>
    </fill>
    <fill>
      <patternFill patternType="solid">
        <fgColor rgb="FFDCE6F1"/>
        <bgColor indexed="64"/>
      </patternFill>
    </fill>
    <fill>
      <patternFill patternType="solid">
        <fgColor rgb="FFF2DCDB"/>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s>
  <cellStyleXfs count="18">
    <xf numFmtId="0" fontId="0" fillId="0" borderId="0"/>
    <xf numFmtId="9" fontId="2" fillId="0" borderId="0" applyFont="0" applyFill="0" applyBorder="0" applyAlignment="0" applyProtection="0"/>
    <xf numFmtId="0" fontId="2" fillId="0" borderId="0"/>
    <xf numFmtId="0" fontId="16"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2" fillId="11" borderId="0" applyNumberFormat="0" applyBorder="0" applyAlignment="0" applyProtection="0"/>
    <xf numFmtId="0" fontId="16" fillId="0" borderId="0"/>
    <xf numFmtId="43" fontId="2"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0" fontId="2" fillId="0" borderId="0"/>
    <xf numFmtId="0" fontId="1" fillId="0" borderId="0"/>
  </cellStyleXfs>
  <cellXfs count="241">
    <xf numFmtId="0" fontId="0" fillId="0" borderId="0" xfId="0"/>
    <xf numFmtId="2" fontId="3" fillId="0" borderId="0" xfId="2" applyNumberFormat="1" applyFont="1" applyBorder="1" applyAlignment="1">
      <alignment horizontal="left" vertical="top"/>
    </xf>
    <xf numFmtId="2" fontId="3" fillId="0" borderId="0" xfId="2" applyNumberFormat="1" applyFont="1" applyBorder="1" applyAlignment="1">
      <alignment vertical="center" wrapText="1"/>
    </xf>
    <xf numFmtId="2" fontId="4" fillId="0" borderId="0" xfId="2" applyNumberFormat="1" applyFont="1" applyBorder="1" applyAlignment="1">
      <alignment vertical="center" wrapText="1"/>
    </xf>
    <xf numFmtId="2" fontId="4" fillId="0" borderId="0" xfId="2" applyNumberFormat="1" applyFont="1" applyBorder="1" applyAlignment="1">
      <alignment horizontal="left" vertical="center" wrapText="1"/>
    </xf>
    <xf numFmtId="2" fontId="6" fillId="0" borderId="0" xfId="2" applyNumberFormat="1" applyFont="1" applyBorder="1" applyAlignment="1">
      <alignment vertical="center" wrapText="1"/>
    </xf>
    <xf numFmtId="2" fontId="3" fillId="6" borderId="7" xfId="2" applyNumberFormat="1" applyFont="1" applyFill="1" applyBorder="1" applyAlignment="1">
      <alignment horizontal="left" vertical="center" wrapText="1"/>
    </xf>
    <xf numFmtId="10" fontId="3" fillId="6" borderId="7" xfId="1" applyNumberFormat="1" applyFont="1" applyFill="1" applyBorder="1" applyAlignment="1">
      <alignment horizontal="center" vertical="center" wrapText="1"/>
    </xf>
    <xf numFmtId="2" fontId="4" fillId="0" borderId="7" xfId="2" applyNumberFormat="1" applyFont="1" applyBorder="1" applyAlignment="1">
      <alignment horizontal="left" vertical="center" wrapText="1"/>
    </xf>
    <xf numFmtId="2" fontId="3" fillId="6" borderId="7" xfId="2" applyNumberFormat="1" applyFont="1" applyFill="1" applyBorder="1" applyAlignment="1">
      <alignment horizontal="center" vertical="center" wrapText="1"/>
    </xf>
    <xf numFmtId="2" fontId="7" fillId="5" borderId="7" xfId="2" applyNumberFormat="1" applyFont="1" applyFill="1" applyBorder="1" applyAlignment="1">
      <alignment horizontal="center" vertical="center" wrapText="1"/>
    </xf>
    <xf numFmtId="2" fontId="3" fillId="0" borderId="0" xfId="2" applyNumberFormat="1" applyFont="1" applyBorder="1" applyAlignment="1">
      <alignment horizontal="left" vertical="center" wrapText="1"/>
    </xf>
    <xf numFmtId="2" fontId="4" fillId="0" borderId="0" xfId="2" applyNumberFormat="1" applyFont="1" applyBorder="1" applyAlignment="1">
      <alignment horizontal="center" vertical="center" wrapText="1"/>
    </xf>
    <xf numFmtId="0" fontId="9" fillId="0" borderId="0" xfId="2" applyFont="1"/>
    <xf numFmtId="0" fontId="9" fillId="0" borderId="0" xfId="2" applyFont="1" applyFill="1"/>
    <xf numFmtId="0" fontId="9" fillId="0" borderId="0" xfId="2" applyFont="1" applyAlignment="1">
      <alignment horizontal="left"/>
    </xf>
    <xf numFmtId="0" fontId="8" fillId="0" borderId="0" xfId="2" applyFont="1" applyBorder="1" applyAlignment="1">
      <alignment horizontal="center" vertical="center" wrapText="1"/>
    </xf>
    <xf numFmtId="0" fontId="8" fillId="0" borderId="0" xfId="2" applyFont="1" applyFill="1" applyBorder="1" applyAlignment="1">
      <alignment horizontal="center" vertical="center" wrapText="1"/>
    </xf>
    <xf numFmtId="0" fontId="8" fillId="0" borderId="0" xfId="2" applyFont="1" applyBorder="1" applyAlignment="1">
      <alignment horizontal="left" vertical="center" wrapText="1"/>
    </xf>
    <xf numFmtId="0" fontId="9" fillId="7" borderId="0" xfId="2" applyFont="1" applyFill="1" applyBorder="1" applyAlignment="1">
      <alignment horizontal="left"/>
    </xf>
    <xf numFmtId="0" fontId="9" fillId="7" borderId="0" xfId="2" applyFont="1" applyFill="1" applyBorder="1"/>
    <xf numFmtId="0" fontId="9" fillId="0" borderId="0" xfId="2" applyFont="1" applyBorder="1"/>
    <xf numFmtId="0" fontId="8" fillId="7" borderId="0" xfId="2" applyFont="1" applyFill="1" applyBorder="1" applyAlignment="1">
      <alignment vertical="center"/>
    </xf>
    <xf numFmtId="0" fontId="8" fillId="0" borderId="0" xfId="2" applyFont="1" applyFill="1" applyBorder="1" applyAlignment="1">
      <alignment vertical="center"/>
    </xf>
    <xf numFmtId="0" fontId="9" fillId="7" borderId="0" xfId="2" applyFont="1" applyFill="1"/>
    <xf numFmtId="0" fontId="9" fillId="7" borderId="0" xfId="2" applyFont="1" applyFill="1" applyAlignment="1">
      <alignment horizontal="left"/>
    </xf>
    <xf numFmtId="0" fontId="9" fillId="0" borderId="0" xfId="2" applyFont="1" applyAlignment="1">
      <alignment horizontal="center"/>
    </xf>
    <xf numFmtId="0" fontId="9" fillId="7" borderId="4" xfId="2" applyFont="1" applyFill="1" applyBorder="1" applyAlignment="1">
      <alignment horizontal="center" vertical="center" textRotation="90" wrapText="1"/>
    </xf>
    <xf numFmtId="0" fontId="8" fillId="0" borderId="5" xfId="2" applyFont="1" applyFill="1" applyBorder="1" applyAlignment="1">
      <alignment horizontal="center" vertical="center" textRotation="90" wrapText="1"/>
    </xf>
    <xf numFmtId="0" fontId="9" fillId="0" borderId="5" xfId="2" applyFont="1" applyFill="1" applyBorder="1" applyAlignment="1">
      <alignment horizontal="center" vertical="center" textRotation="90" wrapText="1"/>
    </xf>
    <xf numFmtId="0" fontId="8" fillId="7" borderId="5" xfId="2" applyFont="1" applyFill="1" applyBorder="1" applyAlignment="1">
      <alignment horizontal="center" vertical="center" textRotation="90" wrapText="1"/>
    </xf>
    <xf numFmtId="0" fontId="9" fillId="7" borderId="5" xfId="2" applyFont="1" applyFill="1" applyBorder="1" applyAlignment="1">
      <alignment horizontal="center" vertical="center" textRotation="90" wrapText="1"/>
    </xf>
    <xf numFmtId="0" fontId="8" fillId="8" borderId="5" xfId="2" applyFont="1" applyFill="1" applyBorder="1" applyAlignment="1">
      <alignment horizontal="center" vertical="center" textRotation="90" wrapText="1"/>
    </xf>
    <xf numFmtId="0" fontId="9" fillId="8" borderId="5" xfId="2" applyFont="1" applyFill="1" applyBorder="1" applyAlignment="1">
      <alignment horizontal="center" vertical="center" textRotation="90" wrapText="1"/>
    </xf>
    <xf numFmtId="0" fontId="8" fillId="8" borderId="6" xfId="2" applyFont="1" applyFill="1" applyBorder="1" applyAlignment="1">
      <alignment horizontal="center" vertical="center" textRotation="90" wrapText="1"/>
    </xf>
    <xf numFmtId="0" fontId="9" fillId="7" borderId="9"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7" borderId="7" xfId="2" applyFont="1" applyFill="1" applyBorder="1" applyAlignment="1">
      <alignment horizontal="center" vertical="center" wrapText="1"/>
    </xf>
    <xf numFmtId="0" fontId="9" fillId="7" borderId="7" xfId="2" applyFont="1" applyFill="1" applyBorder="1" applyAlignment="1">
      <alignment horizontal="center" vertical="center" wrapText="1"/>
    </xf>
    <xf numFmtId="0" fontId="11" fillId="7" borderId="8" xfId="2" applyFont="1" applyFill="1" applyBorder="1" applyAlignment="1">
      <alignment horizontal="center" vertical="center" wrapText="1"/>
    </xf>
    <xf numFmtId="0" fontId="9" fillId="7" borderId="9" xfId="2" applyFont="1" applyFill="1" applyBorder="1" applyAlignment="1">
      <alignment horizontal="center" vertical="top" wrapText="1"/>
    </xf>
    <xf numFmtId="0" fontId="12" fillId="0" borderId="0" xfId="2" applyFont="1" applyAlignment="1">
      <alignment horizontal="center"/>
    </xf>
    <xf numFmtId="0" fontId="8" fillId="7" borderId="9" xfId="2" applyFont="1" applyFill="1" applyBorder="1" applyAlignment="1">
      <alignment horizontal="center" vertical="top" wrapText="1"/>
    </xf>
    <xf numFmtId="0" fontId="8" fillId="0" borderId="7" xfId="2" applyFont="1" applyFill="1" applyBorder="1" applyAlignment="1">
      <alignment horizontal="center" vertical="center"/>
    </xf>
    <xf numFmtId="0" fontId="8" fillId="7" borderId="7" xfId="2" applyFont="1" applyFill="1" applyBorder="1" applyAlignment="1">
      <alignment horizontal="center"/>
    </xf>
    <xf numFmtId="0" fontId="8" fillId="7" borderId="7" xfId="2" applyFont="1" applyFill="1" applyBorder="1" applyAlignment="1">
      <alignment horizontal="center" vertical="center"/>
    </xf>
    <xf numFmtId="0" fontId="8" fillId="7" borderId="7" xfId="2" applyFont="1" applyFill="1" applyBorder="1" applyAlignment="1">
      <alignment horizontal="center" vertical="center" wrapText="1"/>
    </xf>
    <xf numFmtId="0" fontId="8" fillId="7" borderId="8" xfId="2" applyFont="1" applyFill="1" applyBorder="1" applyAlignment="1">
      <alignment horizontal="center" vertical="center" wrapText="1"/>
    </xf>
    <xf numFmtId="0" fontId="8" fillId="0" borderId="0" xfId="2" applyFont="1" applyAlignment="1">
      <alignment horizontal="center"/>
    </xf>
    <xf numFmtId="3" fontId="9" fillId="7" borderId="7" xfId="2" applyNumberFormat="1" applyFont="1" applyFill="1" applyBorder="1" applyAlignment="1">
      <alignment horizontal="center" vertical="center" wrapText="1"/>
    </xf>
    <xf numFmtId="1" fontId="9" fillId="0" borderId="7" xfId="2" applyNumberFormat="1" applyFont="1" applyFill="1" applyBorder="1" applyAlignment="1">
      <alignment horizontal="center" vertical="center" wrapText="1"/>
    </xf>
    <xf numFmtId="1" fontId="9" fillId="7" borderId="7" xfId="2" applyNumberFormat="1" applyFont="1" applyFill="1" applyBorder="1" applyAlignment="1">
      <alignment horizontal="center" vertical="center" wrapText="1"/>
    </xf>
    <xf numFmtId="0" fontId="9" fillId="0" borderId="0" xfId="2" applyFont="1" applyFill="1" applyAlignment="1">
      <alignment horizontal="center"/>
    </xf>
    <xf numFmtId="0" fontId="0" fillId="0" borderId="0" xfId="2" applyFont="1" applyAlignment="1"/>
    <xf numFmtId="0" fontId="8" fillId="0" borderId="0" xfId="2" applyFont="1" applyBorder="1" applyAlignment="1">
      <alignment horizontal="left"/>
    </xf>
    <xf numFmtId="0" fontId="9" fillId="0" borderId="0" xfId="2" applyFont="1" applyFill="1" applyAlignment="1">
      <alignment horizontal="left"/>
    </xf>
    <xf numFmtId="0" fontId="8" fillId="0" borderId="0" xfId="2" applyFont="1" applyFill="1" applyBorder="1" applyAlignment="1">
      <alignment horizontal="center" vertical="center"/>
    </xf>
    <xf numFmtId="0" fontId="15" fillId="0" borderId="0" xfId="2" applyFont="1" applyFill="1" applyBorder="1" applyAlignment="1">
      <alignment horizontal="center" vertical="center" wrapText="1"/>
    </xf>
    <xf numFmtId="0" fontId="9" fillId="0" borderId="0" xfId="2" applyFont="1" applyFill="1" applyBorder="1" applyAlignment="1">
      <alignment horizontal="center" vertical="center" wrapText="1"/>
    </xf>
    <xf numFmtId="0" fontId="15" fillId="0" borderId="0" xfId="2" applyFont="1" applyAlignment="1">
      <alignment horizontal="center"/>
    </xf>
    <xf numFmtId="0" fontId="9" fillId="0" borderId="0" xfId="2" applyFont="1" applyFill="1" applyBorder="1" applyAlignment="1">
      <alignment horizontal="center" vertical="center"/>
    </xf>
    <xf numFmtId="2" fontId="18" fillId="0" borderId="0" xfId="2" applyNumberFormat="1" applyFont="1" applyBorder="1" applyAlignment="1">
      <alignment vertical="center" wrapText="1"/>
    </xf>
    <xf numFmtId="165" fontId="3" fillId="9" borderId="7" xfId="1" applyNumberFormat="1" applyFont="1" applyFill="1" applyBorder="1" applyAlignment="1">
      <alignment horizontal="left" vertical="center" wrapText="1"/>
    </xf>
    <xf numFmtId="2" fontId="18" fillId="0" borderId="15" xfId="2" applyNumberFormat="1" applyFont="1" applyBorder="1" applyAlignment="1">
      <alignment vertical="center" wrapText="1"/>
    </xf>
    <xf numFmtId="2" fontId="18" fillId="0" borderId="16" xfId="2" applyNumberFormat="1" applyFont="1" applyBorder="1" applyAlignment="1">
      <alignment vertical="center" wrapText="1"/>
    </xf>
    <xf numFmtId="2" fontId="18" fillId="0" borderId="17" xfId="2" applyNumberFormat="1" applyFont="1" applyBorder="1" applyAlignment="1">
      <alignment vertical="center" wrapText="1"/>
    </xf>
    <xf numFmtId="0" fontId="4" fillId="0" borderId="7" xfId="0" applyNumberFormat="1" applyFont="1" applyFill="1" applyBorder="1" applyAlignment="1">
      <alignment horizontal="left" vertical="center" wrapText="1"/>
    </xf>
    <xf numFmtId="0" fontId="4" fillId="0" borderId="7" xfId="2" applyNumberFormat="1" applyFont="1" applyFill="1" applyBorder="1" applyAlignment="1">
      <alignment horizontal="left" vertical="center" wrapText="1"/>
    </xf>
    <xf numFmtId="0" fontId="4" fillId="0" borderId="0" xfId="2" applyNumberFormat="1" applyFont="1" applyFill="1" applyBorder="1" applyAlignment="1">
      <alignment horizontal="left" vertical="center" wrapText="1"/>
    </xf>
    <xf numFmtId="2" fontId="19" fillId="0" borderId="0" xfId="2" applyNumberFormat="1" applyFont="1" applyBorder="1" applyAlignment="1">
      <alignment wrapText="1"/>
    </xf>
    <xf numFmtId="2" fontId="3" fillId="0" borderId="0" xfId="2" applyNumberFormat="1" applyFont="1" applyFill="1" applyBorder="1" applyAlignment="1">
      <alignment horizontal="right" vertical="center" wrapText="1"/>
    </xf>
    <xf numFmtId="2" fontId="4" fillId="0" borderId="0" xfId="2" applyNumberFormat="1" applyFont="1" applyFill="1" applyBorder="1" applyAlignment="1">
      <alignment vertical="center" wrapText="1"/>
    </xf>
    <xf numFmtId="1" fontId="4" fillId="0" borderId="7" xfId="2" applyNumberFormat="1" applyFont="1" applyFill="1" applyBorder="1" applyAlignment="1">
      <alignment horizontal="left" vertical="center" wrapText="1"/>
    </xf>
    <xf numFmtId="1" fontId="0" fillId="0" borderId="0" xfId="0" applyNumberFormat="1" applyFont="1" applyFill="1"/>
    <xf numFmtId="10" fontId="3" fillId="6" borderId="7" xfId="5" applyNumberFormat="1" applyFont="1" applyFill="1" applyBorder="1" applyAlignment="1">
      <alignment horizontal="center" vertical="center" wrapText="1"/>
    </xf>
    <xf numFmtId="2" fontId="3" fillId="0" borderId="7" xfId="2" applyNumberFormat="1" applyFont="1" applyBorder="1" applyAlignment="1">
      <alignment horizontal="left" vertical="center" wrapText="1"/>
    </xf>
    <xf numFmtId="0" fontId="8" fillId="0" borderId="0" xfId="2" applyFont="1" applyBorder="1" applyAlignment="1">
      <alignment horizontal="center" vertical="center" wrapText="1"/>
    </xf>
    <xf numFmtId="0" fontId="20" fillId="0" borderId="7" xfId="0" applyFont="1" applyFill="1" applyBorder="1" applyAlignment="1">
      <alignment horizontal="center" vertical="center" wrapText="1"/>
    </xf>
    <xf numFmtId="9" fontId="3" fillId="9" borderId="7" xfId="1" applyNumberFormat="1" applyFont="1" applyFill="1" applyBorder="1" applyAlignment="1">
      <alignment horizontal="left" vertical="center" wrapText="1"/>
    </xf>
    <xf numFmtId="1" fontId="4" fillId="0" borderId="0" xfId="2" applyNumberFormat="1" applyFont="1" applyBorder="1" applyAlignment="1">
      <alignment horizontal="left" vertical="center" wrapText="1"/>
    </xf>
    <xf numFmtId="1" fontId="0" fillId="0" borderId="0" xfId="0" applyNumberFormat="1"/>
    <xf numFmtId="0" fontId="0" fillId="0" borderId="0" xfId="0"/>
    <xf numFmtId="2" fontId="18" fillId="0" borderId="0" xfId="2" applyNumberFormat="1" applyFont="1" applyFill="1" applyBorder="1" applyAlignment="1">
      <alignment vertical="center" wrapText="1"/>
    </xf>
    <xf numFmtId="2" fontId="3" fillId="9" borderId="7" xfId="2" applyNumberFormat="1" applyFont="1" applyFill="1" applyBorder="1" applyAlignment="1">
      <alignment horizontal="left" vertical="center" wrapText="1"/>
    </xf>
    <xf numFmtId="1" fontId="3" fillId="0" borderId="0" xfId="2" applyNumberFormat="1" applyFont="1" applyBorder="1" applyAlignment="1">
      <alignment horizontal="left" vertical="center" wrapText="1"/>
    </xf>
    <xf numFmtId="165" fontId="3" fillId="0" borderId="0" xfId="1" applyNumberFormat="1" applyFont="1" applyBorder="1" applyAlignment="1">
      <alignment horizontal="left" vertical="center" wrapText="1"/>
    </xf>
    <xf numFmtId="1" fontId="3" fillId="0" borderId="0" xfId="1" applyNumberFormat="1" applyFont="1" applyBorder="1" applyAlignment="1">
      <alignment horizontal="left" vertical="center" wrapText="1"/>
    </xf>
    <xf numFmtId="0" fontId="20" fillId="0" borderId="7" xfId="0" applyFont="1" applyBorder="1"/>
    <xf numFmtId="0" fontId="0" fillId="0" borderId="7" xfId="0" applyBorder="1"/>
    <xf numFmtId="0" fontId="23" fillId="13" borderId="23" xfId="0" applyFont="1" applyFill="1" applyBorder="1" applyAlignment="1">
      <alignment vertical="center" wrapText="1"/>
    </xf>
    <xf numFmtId="0" fontId="24" fillId="14" borderId="23" xfId="0" applyFont="1" applyFill="1" applyBorder="1" applyAlignment="1">
      <alignment vertical="center" wrapText="1"/>
    </xf>
    <xf numFmtId="0" fontId="0" fillId="0" borderId="0" xfId="0" applyFill="1" applyBorder="1"/>
    <xf numFmtId="0" fontId="26" fillId="14" borderId="23" xfId="0" applyFont="1" applyFill="1" applyBorder="1" applyAlignment="1">
      <alignment vertical="center" wrapText="1"/>
    </xf>
    <xf numFmtId="0" fontId="9" fillId="7" borderId="30" xfId="2" applyFont="1" applyFill="1" applyBorder="1" applyAlignment="1">
      <alignment horizontal="center" vertical="center" wrapText="1"/>
    </xf>
    <xf numFmtId="10" fontId="8" fillId="0" borderId="7" xfId="2" applyNumberFormat="1" applyFont="1" applyFill="1" applyBorder="1" applyAlignment="1">
      <alignment horizontal="center" vertical="center" wrapText="1"/>
    </xf>
    <xf numFmtId="10" fontId="8" fillId="7" borderId="7" xfId="2" applyNumberFormat="1" applyFont="1" applyFill="1" applyBorder="1" applyAlignment="1">
      <alignment horizontal="center" vertical="center" wrapText="1"/>
    </xf>
    <xf numFmtId="10" fontId="27" fillId="7" borderId="7" xfId="2" applyNumberFormat="1" applyFont="1" applyFill="1" applyBorder="1" applyAlignment="1">
      <alignment horizontal="center" vertical="center" wrapText="1"/>
    </xf>
    <xf numFmtId="10" fontId="8" fillId="7" borderId="7" xfId="1" applyNumberFormat="1" applyFont="1" applyFill="1" applyBorder="1" applyAlignment="1">
      <alignment horizontal="center" vertical="center" wrapText="1"/>
    </xf>
    <xf numFmtId="164" fontId="3" fillId="9" borderId="7" xfId="1" applyNumberFormat="1" applyFont="1" applyFill="1" applyBorder="1" applyAlignment="1">
      <alignment horizontal="center" vertical="center"/>
    </xf>
    <xf numFmtId="164" fontId="3" fillId="9" borderId="7" xfId="1" applyNumberFormat="1" applyFont="1" applyFill="1" applyBorder="1" applyAlignment="1">
      <alignment horizontal="center" vertical="center" wrapText="1"/>
    </xf>
    <xf numFmtId="0" fontId="25" fillId="12" borderId="26" xfId="0" applyFont="1" applyFill="1" applyBorder="1" applyAlignment="1">
      <alignment horizontal="center" vertical="center"/>
    </xf>
    <xf numFmtId="166" fontId="0" fillId="0" borderId="0" xfId="12" applyNumberFormat="1" applyFont="1"/>
    <xf numFmtId="0" fontId="23" fillId="13" borderId="23" xfId="0" applyFont="1" applyFill="1" applyBorder="1" applyAlignment="1">
      <alignment vertical="top" wrapText="1"/>
    </xf>
    <xf numFmtId="166" fontId="0" fillId="0" borderId="0" xfId="0" applyNumberFormat="1"/>
    <xf numFmtId="0" fontId="20" fillId="9" borderId="7" xfId="0" applyFont="1" applyFill="1" applyBorder="1" applyAlignment="1">
      <alignment horizontal="left" vertical="center" wrapText="1"/>
    </xf>
    <xf numFmtId="0" fontId="0" fillId="0" borderId="7" xfId="0" applyBorder="1" applyAlignment="1">
      <alignment horizontal="left" vertical="center"/>
    </xf>
    <xf numFmtId="166" fontId="0" fillId="0" borderId="7" xfId="12" applyNumberFormat="1" applyFont="1" applyBorder="1" applyAlignment="1">
      <alignment horizontal="left" vertical="center"/>
    </xf>
    <xf numFmtId="0" fontId="0" fillId="0" borderId="7" xfId="0" applyBorder="1" applyAlignment="1">
      <alignment wrapText="1"/>
    </xf>
    <xf numFmtId="0" fontId="23" fillId="13" borderId="36" xfId="0" applyFont="1" applyFill="1" applyBorder="1" applyAlignment="1">
      <alignment vertical="center" wrapText="1"/>
    </xf>
    <xf numFmtId="0" fontId="23" fillId="13" borderId="25" xfId="0" applyFont="1" applyFill="1" applyBorder="1" applyAlignment="1">
      <alignment vertical="center" wrapText="1"/>
    </xf>
    <xf numFmtId="0" fontId="24" fillId="14" borderId="33" xfId="0" applyFont="1" applyFill="1" applyBorder="1" applyAlignment="1">
      <alignment vertical="center" wrapText="1"/>
    </xf>
    <xf numFmtId="10" fontId="24" fillId="14" borderId="26" xfId="0" applyNumberFormat="1" applyFont="1" applyFill="1" applyBorder="1" applyAlignment="1">
      <alignment vertical="center" wrapText="1"/>
    </xf>
    <xf numFmtId="0" fontId="29" fillId="14" borderId="33" xfId="0" applyFont="1" applyFill="1" applyBorder="1" applyAlignment="1">
      <alignment vertical="center" wrapText="1"/>
    </xf>
    <xf numFmtId="10" fontId="29" fillId="14" borderId="26" xfId="0" applyNumberFormat="1" applyFont="1" applyFill="1" applyBorder="1" applyAlignment="1">
      <alignment vertical="center" wrapText="1"/>
    </xf>
    <xf numFmtId="0" fontId="0" fillId="0" borderId="8" xfId="0" applyBorder="1"/>
    <xf numFmtId="0" fontId="0" fillId="0" borderId="9" xfId="0" applyBorder="1" applyAlignment="1">
      <alignment wrapText="1"/>
    </xf>
    <xf numFmtId="0" fontId="0" fillId="0" borderId="12" xfId="0" applyBorder="1" applyAlignment="1">
      <alignment wrapText="1"/>
    </xf>
    <xf numFmtId="0" fontId="0" fillId="0" borderId="13" xfId="0" applyBorder="1"/>
    <xf numFmtId="0" fontId="0" fillId="0" borderId="14" xfId="0" applyBorder="1"/>
    <xf numFmtId="0" fontId="0" fillId="15" borderId="7" xfId="0" applyFill="1" applyBorder="1"/>
    <xf numFmtId="0" fontId="0" fillId="15" borderId="8" xfId="0" applyFill="1" applyBorder="1"/>
    <xf numFmtId="1" fontId="17" fillId="0" borderId="7" xfId="2" applyNumberFormat="1" applyFont="1" applyFill="1" applyBorder="1" applyAlignment="1">
      <alignment horizontal="center" vertical="center" wrapText="1"/>
    </xf>
    <xf numFmtId="0" fontId="8" fillId="0" borderId="7" xfId="2" applyFont="1" applyFill="1" applyBorder="1" applyAlignment="1">
      <alignment horizontal="center" vertical="center" wrapText="1"/>
    </xf>
    <xf numFmtId="10" fontId="28" fillId="0" borderId="7" xfId="1" applyNumberFormat="1" applyFont="1" applyBorder="1" applyAlignment="1">
      <alignment horizontal="center" vertical="center" wrapText="1"/>
    </xf>
    <xf numFmtId="2" fontId="6" fillId="4" borderId="7" xfId="2" applyNumberFormat="1" applyFont="1" applyFill="1" applyBorder="1" applyAlignment="1">
      <alignment horizontal="center" vertical="center" wrapText="1"/>
    </xf>
    <xf numFmtId="2" fontId="6" fillId="3" borderId="7" xfId="2" applyNumberFormat="1" applyFont="1" applyFill="1" applyBorder="1" applyAlignment="1">
      <alignment horizontal="center" vertical="center" wrapText="1"/>
    </xf>
    <xf numFmtId="164" fontId="4" fillId="6" borderId="7" xfId="2" applyNumberFormat="1" applyFont="1" applyFill="1" applyBorder="1" applyAlignment="1">
      <alignment horizontal="center" vertical="center" wrapText="1"/>
    </xf>
    <xf numFmtId="1" fontId="3" fillId="0" borderId="7" xfId="2" applyNumberFormat="1" applyFont="1" applyFill="1" applyBorder="1" applyAlignment="1" applyProtection="1">
      <alignment horizontal="center" vertical="center" wrapText="1"/>
      <protection locked="0"/>
    </xf>
    <xf numFmtId="1" fontId="4" fillId="0" borderId="7" xfId="2" applyNumberFormat="1" applyFont="1" applyFill="1" applyBorder="1" applyAlignment="1" applyProtection="1">
      <alignment horizontal="center" vertical="center" wrapText="1"/>
      <protection locked="0"/>
    </xf>
    <xf numFmtId="164" fontId="3" fillId="6" borderId="7" xfId="2" applyNumberFormat="1" applyFont="1" applyFill="1" applyBorder="1" applyAlignment="1">
      <alignment horizontal="center" vertical="center" wrapText="1"/>
    </xf>
    <xf numFmtId="10" fontId="3" fillId="6" borderId="7" xfId="2" applyNumberFormat="1" applyFont="1" applyFill="1" applyBorder="1" applyAlignment="1">
      <alignment horizontal="center" vertical="center" wrapText="1"/>
    </xf>
    <xf numFmtId="0" fontId="3" fillId="0" borderId="7" xfId="0" applyFont="1" applyBorder="1" applyAlignment="1">
      <alignment horizontal="center" vertical="center" wrapText="1"/>
    </xf>
    <xf numFmtId="0" fontId="31" fillId="0" borderId="7" xfId="0" applyFont="1" applyBorder="1" applyAlignment="1">
      <alignment horizontal="center" vertical="center" wrapText="1"/>
    </xf>
    <xf numFmtId="9" fontId="3" fillId="9" borderId="7" xfId="0" applyNumberFormat="1" applyFont="1" applyFill="1" applyBorder="1" applyAlignment="1">
      <alignment horizontal="center" vertical="center" wrapText="1"/>
    </xf>
    <xf numFmtId="1" fontId="30" fillId="0" borderId="7" xfId="2" applyNumberFormat="1" applyFont="1" applyFill="1" applyBorder="1" applyAlignment="1">
      <alignment horizontal="center" vertical="center" wrapText="1"/>
    </xf>
    <xf numFmtId="1" fontId="4" fillId="0" borderId="7" xfId="2" applyNumberFormat="1" applyFont="1" applyFill="1" applyBorder="1" applyAlignment="1">
      <alignment horizontal="center" vertical="center" wrapText="1"/>
    </xf>
    <xf numFmtId="166" fontId="30" fillId="0" borderId="7" xfId="12" applyNumberFormat="1" applyFont="1" applyFill="1" applyBorder="1" applyAlignment="1">
      <alignment horizontal="center" vertical="center" wrapText="1"/>
    </xf>
    <xf numFmtId="0" fontId="32" fillId="0" borderId="7" xfId="0" applyFont="1" applyBorder="1" applyAlignment="1">
      <alignment horizontal="center" vertical="center"/>
    </xf>
    <xf numFmtId="0" fontId="34" fillId="0" borderId="7" xfId="0" applyFont="1" applyBorder="1" applyAlignment="1">
      <alignment horizontal="center" vertical="center"/>
    </xf>
    <xf numFmtId="166" fontId="30" fillId="0" borderId="7" xfId="12" applyNumberFormat="1" applyFont="1" applyFill="1" applyBorder="1" applyAlignment="1">
      <alignment vertical="center" wrapText="1"/>
    </xf>
    <xf numFmtId="3" fontId="4" fillId="0" borderId="7" xfId="2" applyNumberFormat="1" applyFont="1" applyFill="1" applyBorder="1" applyAlignment="1">
      <alignment horizontal="center" vertical="center" wrapText="1"/>
    </xf>
    <xf numFmtId="0" fontId="4" fillId="0" borderId="7" xfId="2" applyFont="1" applyFill="1" applyBorder="1" applyAlignment="1">
      <alignment horizontal="center" vertical="center" wrapText="1"/>
    </xf>
    <xf numFmtId="0" fontId="36" fillId="0" borderId="7" xfId="0" applyFont="1" applyBorder="1" applyAlignment="1">
      <alignment horizontal="center" vertical="center"/>
    </xf>
    <xf numFmtId="0" fontId="37" fillId="0" borderId="7" xfId="0" applyFont="1" applyBorder="1" applyAlignment="1">
      <alignment horizontal="center" vertical="center"/>
    </xf>
    <xf numFmtId="0" fontId="35" fillId="0" borderId="7" xfId="0" applyFont="1" applyFill="1" applyBorder="1" applyAlignment="1">
      <alignment horizontal="center" vertical="center"/>
    </xf>
    <xf numFmtId="1" fontId="33" fillId="0" borderId="7" xfId="0" applyNumberFormat="1" applyFont="1" applyBorder="1" applyAlignment="1">
      <alignment horizontal="center" vertical="center" wrapText="1"/>
    </xf>
    <xf numFmtId="0" fontId="9" fillId="0" borderId="7" xfId="0" applyFont="1" applyBorder="1" applyAlignment="1">
      <alignment horizontal="center" vertical="center"/>
    </xf>
    <xf numFmtId="1" fontId="9" fillId="0" borderId="7" xfId="2" applyNumberFormat="1" applyFont="1" applyBorder="1" applyAlignment="1">
      <alignment horizontal="center" vertical="center" wrapText="1"/>
    </xf>
    <xf numFmtId="1" fontId="9" fillId="17" borderId="7" xfId="2" applyNumberFormat="1" applyFont="1" applyFill="1" applyBorder="1" applyAlignment="1">
      <alignment horizontal="center" vertical="center" wrapText="1"/>
    </xf>
    <xf numFmtId="1" fontId="4" fillId="0" borderId="7" xfId="2" applyNumberFormat="1" applyFont="1" applyBorder="1" applyAlignment="1">
      <alignment horizontal="center" vertical="center" wrapText="1"/>
    </xf>
    <xf numFmtId="1" fontId="39" fillId="0" borderId="7" xfId="2" applyNumberFormat="1" applyFont="1" applyFill="1" applyBorder="1" applyAlignment="1">
      <alignment horizontal="center" vertical="center" wrapText="1"/>
    </xf>
    <xf numFmtId="0" fontId="0" fillId="0" borderId="7" xfId="0" applyBorder="1" applyAlignment="1">
      <alignment vertical="center"/>
    </xf>
    <xf numFmtId="0" fontId="31" fillId="0" borderId="7" xfId="9" applyFont="1" applyBorder="1" applyAlignment="1">
      <alignment horizontal="center" vertical="center" wrapText="1"/>
    </xf>
    <xf numFmtId="1" fontId="4" fillId="17" borderId="7" xfId="2" applyNumberFormat="1" applyFont="1" applyFill="1" applyBorder="1" applyAlignment="1">
      <alignment horizontal="center" vertical="center" wrapText="1"/>
    </xf>
    <xf numFmtId="0" fontId="4" fillId="0" borderId="7" xfId="0" applyFont="1" applyBorder="1" applyAlignment="1">
      <alignment horizontal="center" vertical="center" wrapText="1"/>
    </xf>
    <xf numFmtId="1" fontId="30" fillId="0" borderId="7" xfId="2" applyNumberFormat="1" applyFont="1" applyFill="1" applyBorder="1" applyAlignment="1">
      <alignment vertical="center" wrapText="1"/>
    </xf>
    <xf numFmtId="1" fontId="4" fillId="0" borderId="7" xfId="1" applyNumberFormat="1" applyFont="1" applyBorder="1" applyAlignment="1">
      <alignment horizontal="center" vertical="center" wrapText="1"/>
    </xf>
    <xf numFmtId="1" fontId="4" fillId="0" borderId="7" xfId="2" applyNumberFormat="1" applyFont="1" applyBorder="1" applyAlignment="1">
      <alignment vertical="center" wrapText="1"/>
    </xf>
    <xf numFmtId="0" fontId="0" fillId="0" borderId="7" xfId="0" applyBorder="1" applyAlignment="1">
      <alignment horizontal="center" vertical="center"/>
    </xf>
    <xf numFmtId="1" fontId="0" fillId="0" borderId="7" xfId="0" applyNumberFormat="1" applyFont="1" applyFill="1" applyBorder="1" applyAlignment="1">
      <alignment horizontal="center"/>
    </xf>
    <xf numFmtId="3" fontId="30" fillId="0" borderId="7" xfId="12" applyNumberFormat="1" applyFont="1" applyFill="1" applyBorder="1" applyAlignment="1">
      <alignment vertical="center" wrapText="1"/>
    </xf>
    <xf numFmtId="3" fontId="31" fillId="0" borderId="7" xfId="0" applyNumberFormat="1" applyFont="1" applyBorder="1" applyAlignment="1">
      <alignment vertical="center" wrapText="1"/>
    </xf>
    <xf numFmtId="0" fontId="41" fillId="0" borderId="7" xfId="0" applyFont="1" applyFill="1" applyBorder="1" applyAlignment="1">
      <alignment horizontal="center" vertical="center"/>
    </xf>
    <xf numFmtId="9" fontId="8" fillId="0" borderId="7" xfId="2" applyNumberFormat="1" applyFont="1" applyFill="1" applyBorder="1" applyAlignment="1">
      <alignment horizontal="center" vertical="center" wrapText="1"/>
    </xf>
    <xf numFmtId="166" fontId="42" fillId="0" borderId="7" xfId="12" applyNumberFormat="1" applyFont="1" applyFill="1" applyBorder="1" applyAlignment="1">
      <alignment horizontal="center" vertical="center" wrapText="1"/>
    </xf>
    <xf numFmtId="0" fontId="43" fillId="0" borderId="7" xfId="0" applyFont="1" applyFill="1" applyBorder="1" applyAlignment="1">
      <alignment horizontal="center" vertical="center"/>
    </xf>
    <xf numFmtId="3" fontId="42" fillId="0" borderId="7" xfId="12" applyNumberFormat="1" applyFont="1" applyFill="1" applyBorder="1" applyAlignment="1">
      <alignment vertical="center" wrapText="1"/>
    </xf>
    <xf numFmtId="0" fontId="44" fillId="0" borderId="7" xfId="0" applyFont="1" applyBorder="1" applyAlignment="1">
      <alignment horizontal="center" vertical="center"/>
    </xf>
    <xf numFmtId="1" fontId="42" fillId="0" borderId="7" xfId="2" applyNumberFormat="1" applyFont="1" applyFill="1" applyBorder="1" applyAlignment="1">
      <alignment horizontal="center" vertical="center" wrapText="1"/>
    </xf>
    <xf numFmtId="1" fontId="21" fillId="0" borderId="7" xfId="2" applyNumberFormat="1" applyFont="1" applyFill="1" applyBorder="1" applyAlignment="1" applyProtection="1">
      <alignment horizontal="center" vertical="center"/>
      <protection locked="0"/>
    </xf>
    <xf numFmtId="1" fontId="21" fillId="0" borderId="7" xfId="2" applyNumberFormat="1" applyFont="1" applyBorder="1" applyAlignment="1">
      <alignment horizontal="center" vertical="center" wrapText="1"/>
    </xf>
    <xf numFmtId="0" fontId="21" fillId="0" borderId="7" xfId="0" applyFont="1" applyBorder="1" applyAlignment="1">
      <alignment horizontal="center" vertical="center" wrapText="1"/>
    </xf>
    <xf numFmtId="1" fontId="21" fillId="0" borderId="7" xfId="2"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166" fontId="45" fillId="0" borderId="7" xfId="12" applyNumberFormat="1" applyFont="1" applyFill="1" applyBorder="1" applyAlignment="1">
      <alignment horizontal="center" vertical="center" wrapText="1"/>
    </xf>
    <xf numFmtId="2" fontId="5" fillId="3" borderId="7" xfId="2" applyNumberFormat="1" applyFont="1" applyFill="1" applyBorder="1" applyAlignment="1">
      <alignment horizontal="left" vertical="center" wrapText="1"/>
    </xf>
    <xf numFmtId="10" fontId="4" fillId="6" borderId="7" xfId="1" applyNumberFormat="1" applyFont="1" applyFill="1" applyBorder="1" applyAlignment="1">
      <alignment horizontal="center" vertical="center" wrapText="1"/>
    </xf>
    <xf numFmtId="10" fontId="4" fillId="9" borderId="7" xfId="5" applyNumberFormat="1" applyFont="1" applyFill="1" applyBorder="1" applyAlignment="1">
      <alignment horizontal="center" vertical="center"/>
    </xf>
    <xf numFmtId="164" fontId="4" fillId="0" borderId="7" xfId="1" applyNumberFormat="1" applyFont="1" applyBorder="1" applyAlignment="1">
      <alignment horizontal="left" vertical="center" wrapText="1"/>
    </xf>
    <xf numFmtId="3" fontId="4" fillId="0" borderId="7" xfId="2" applyNumberFormat="1" applyFont="1" applyBorder="1" applyAlignment="1">
      <alignment vertical="center" wrapText="1"/>
    </xf>
    <xf numFmtId="0" fontId="37" fillId="0" borderId="7" xfId="0" applyFont="1" applyFill="1" applyBorder="1" applyAlignment="1" applyProtection="1">
      <alignment horizontal="center" vertical="center" wrapText="1"/>
    </xf>
    <xf numFmtId="2" fontId="4" fillId="16" borderId="7" xfId="2" applyNumberFormat="1" applyFont="1" applyFill="1" applyBorder="1" applyAlignment="1">
      <alignment horizontal="left" vertical="center" wrapText="1"/>
    </xf>
    <xf numFmtId="166" fontId="21" fillId="0" borderId="7" xfId="0" applyNumberFormat="1" applyFont="1" applyBorder="1" applyAlignment="1">
      <alignment vertical="center"/>
    </xf>
    <xf numFmtId="166" fontId="21" fillId="0" borderId="7" xfId="0" applyNumberFormat="1" applyFont="1" applyBorder="1"/>
    <xf numFmtId="166" fontId="0" fillId="0" borderId="7" xfId="0" applyNumberFormat="1" applyBorder="1"/>
    <xf numFmtId="3" fontId="4" fillId="0" borderId="7" xfId="2" applyNumberFormat="1" applyFont="1" applyFill="1" applyBorder="1" applyAlignment="1">
      <alignment vertical="center" wrapText="1"/>
    </xf>
    <xf numFmtId="3" fontId="4" fillId="0" borderId="7" xfId="0" applyNumberFormat="1" applyFont="1" applyBorder="1" applyAlignment="1">
      <alignment horizontal="center" vertical="center" wrapText="1"/>
    </xf>
    <xf numFmtId="2" fontId="3" fillId="5" borderId="7" xfId="2" applyNumberFormat="1" applyFont="1" applyFill="1" applyBorder="1" applyAlignment="1">
      <alignment horizontal="left" vertical="center" wrapText="1"/>
    </xf>
    <xf numFmtId="0" fontId="40" fillId="0" borderId="7" xfId="0" applyFont="1" applyBorder="1" applyAlignment="1">
      <alignment horizontal="center"/>
    </xf>
    <xf numFmtId="0" fontId="38" fillId="0" borderId="7" xfId="0" applyFont="1" applyBorder="1" applyAlignment="1">
      <alignment horizontal="center" vertical="center"/>
    </xf>
    <xf numFmtId="1" fontId="4" fillId="17" borderId="7" xfId="2" applyNumberFormat="1" applyFont="1" applyFill="1" applyBorder="1" applyAlignment="1">
      <alignment horizontal="center" vertical="center"/>
    </xf>
    <xf numFmtId="0" fontId="38" fillId="0" borderId="7" xfId="0" applyFont="1" applyBorder="1"/>
    <xf numFmtId="0" fontId="21" fillId="0" borderId="7" xfId="0" applyFont="1" applyBorder="1"/>
    <xf numFmtId="0" fontId="14" fillId="2" borderId="0" xfId="2" applyFont="1" applyFill="1" applyBorder="1" applyAlignment="1">
      <alignment horizontal="left" vertical="center" wrapText="1"/>
    </xf>
    <xf numFmtId="0" fontId="10" fillId="7" borderId="1" xfId="2" applyFont="1" applyFill="1" applyBorder="1" applyAlignment="1">
      <alignment horizontal="center" vertical="top" wrapText="1"/>
    </xf>
    <xf numFmtId="0" fontId="10" fillId="7" borderId="2" xfId="2" applyFont="1" applyFill="1" applyBorder="1" applyAlignment="1">
      <alignment horizontal="center" vertical="top" wrapText="1"/>
    </xf>
    <xf numFmtId="0" fontId="10" fillId="7" borderId="3" xfId="2" applyFont="1" applyFill="1" applyBorder="1" applyAlignment="1">
      <alignment horizontal="center" vertical="top" wrapText="1"/>
    </xf>
    <xf numFmtId="0" fontId="8" fillId="7" borderId="31" xfId="2" applyFont="1" applyFill="1" applyBorder="1" applyAlignment="1">
      <alignment horizontal="center" vertical="center" wrapText="1"/>
    </xf>
    <xf numFmtId="0" fontId="10" fillId="7" borderId="31" xfId="2" applyFont="1" applyFill="1" applyBorder="1" applyAlignment="1">
      <alignment horizontal="center" vertical="center" wrapText="1"/>
    </xf>
    <xf numFmtId="0" fontId="8" fillId="7" borderId="32" xfId="2" applyFont="1" applyFill="1" applyBorder="1" applyAlignment="1">
      <alignment horizontal="center" vertical="center" wrapText="1"/>
    </xf>
    <xf numFmtId="0" fontId="8" fillId="7" borderId="0" xfId="2" applyFont="1" applyFill="1" applyBorder="1" applyAlignment="1">
      <alignment horizontal="center" vertical="center" wrapText="1"/>
    </xf>
    <xf numFmtId="0" fontId="8" fillId="7" borderId="33" xfId="2" applyFont="1" applyFill="1" applyBorder="1" applyAlignment="1">
      <alignment horizontal="center" vertical="center" wrapText="1"/>
    </xf>
    <xf numFmtId="0" fontId="10" fillId="7" borderId="18" xfId="2" applyFont="1" applyFill="1" applyBorder="1" applyAlignment="1">
      <alignment horizontal="center" vertical="center" wrapText="1"/>
    </xf>
    <xf numFmtId="0" fontId="10" fillId="7" borderId="19" xfId="2" applyFont="1" applyFill="1" applyBorder="1" applyAlignment="1">
      <alignment horizontal="center" vertical="center" wrapText="1"/>
    </xf>
    <xf numFmtId="0" fontId="10" fillId="7" borderId="20" xfId="2" applyFont="1" applyFill="1" applyBorder="1" applyAlignment="1">
      <alignment horizontal="center" vertical="center" wrapText="1"/>
    </xf>
    <xf numFmtId="0" fontId="13" fillId="7" borderId="10" xfId="2" applyFont="1" applyFill="1" applyBorder="1" applyAlignment="1">
      <alignment horizontal="center" vertical="top" wrapText="1"/>
    </xf>
    <xf numFmtId="0" fontId="13" fillId="7" borderId="19" xfId="2" applyFont="1" applyFill="1" applyBorder="1" applyAlignment="1">
      <alignment horizontal="center" vertical="top" wrapText="1"/>
    </xf>
    <xf numFmtId="0" fontId="13" fillId="7" borderId="20" xfId="2" applyFont="1" applyFill="1" applyBorder="1" applyAlignment="1">
      <alignment horizontal="center" vertical="top" wrapText="1"/>
    </xf>
    <xf numFmtId="0" fontId="11" fillId="7" borderId="18" xfId="2" applyFont="1" applyFill="1" applyBorder="1" applyAlignment="1">
      <alignment horizontal="center" vertical="center" wrapText="1"/>
    </xf>
    <xf numFmtId="0" fontId="11" fillId="7" borderId="11" xfId="2" applyFont="1" applyFill="1" applyBorder="1" applyAlignment="1">
      <alignment horizontal="center" vertical="center" wrapText="1"/>
    </xf>
    <xf numFmtId="0" fontId="8" fillId="7" borderId="21" xfId="2" applyFont="1" applyFill="1" applyBorder="1" applyAlignment="1">
      <alignment horizontal="center" vertical="center" textRotation="90" wrapText="1"/>
    </xf>
    <xf numFmtId="0" fontId="8" fillId="7" borderId="22" xfId="2" applyFont="1" applyFill="1" applyBorder="1" applyAlignment="1">
      <alignment horizontal="center" vertical="center" textRotation="90" wrapText="1"/>
    </xf>
    <xf numFmtId="0" fontId="8" fillId="7" borderId="27" xfId="2" applyFont="1" applyFill="1" applyBorder="1" applyAlignment="1">
      <alignment horizontal="center"/>
    </xf>
    <xf numFmtId="0" fontId="8" fillId="7" borderId="28" xfId="2" applyFont="1" applyFill="1" applyBorder="1" applyAlignment="1">
      <alignment horizontal="center"/>
    </xf>
    <xf numFmtId="0" fontId="8" fillId="7" borderId="29" xfId="2" applyFont="1" applyFill="1" applyBorder="1" applyAlignment="1">
      <alignment horizontal="center"/>
    </xf>
    <xf numFmtId="0" fontId="8" fillId="0" borderId="0" xfId="2" applyFont="1" applyBorder="1" applyAlignment="1">
      <alignment horizontal="right"/>
    </xf>
    <xf numFmtId="0" fontId="8" fillId="0" borderId="0" xfId="2" applyFont="1" applyBorder="1" applyAlignment="1">
      <alignment horizontal="center" vertical="center" wrapText="1"/>
    </xf>
    <xf numFmtId="0" fontId="8" fillId="7" borderId="0" xfId="2" applyFont="1" applyFill="1" applyBorder="1" applyAlignment="1">
      <alignment horizontal="left" vertical="center" wrapText="1"/>
    </xf>
    <xf numFmtId="2" fontId="7" fillId="5" borderId="7" xfId="2" applyNumberFormat="1" applyFont="1" applyFill="1" applyBorder="1" applyAlignment="1">
      <alignment horizontal="left" vertical="center" wrapText="1"/>
    </xf>
    <xf numFmtId="2" fontId="5" fillId="10" borderId="37" xfId="2" applyNumberFormat="1" applyFont="1" applyFill="1" applyBorder="1" applyAlignment="1">
      <alignment horizontal="center" vertical="center" wrapText="1"/>
    </xf>
    <xf numFmtId="2" fontId="5" fillId="10" borderId="28" xfId="2" applyNumberFormat="1" applyFont="1" applyFill="1" applyBorder="1" applyAlignment="1">
      <alignment horizontal="center" vertical="center" wrapText="1"/>
    </xf>
    <xf numFmtId="2" fontId="5" fillId="10" borderId="38" xfId="2" applyNumberFormat="1" applyFont="1" applyFill="1" applyBorder="1" applyAlignment="1">
      <alignment horizontal="center" vertical="center" wrapText="1"/>
    </xf>
    <xf numFmtId="2" fontId="5" fillId="10" borderId="27" xfId="2" applyNumberFormat="1" applyFont="1" applyFill="1" applyBorder="1" applyAlignment="1">
      <alignment horizontal="center" vertical="center" wrapText="1"/>
    </xf>
    <xf numFmtId="2" fontId="5" fillId="10" borderId="29" xfId="2" applyNumberFormat="1" applyFont="1" applyFill="1" applyBorder="1" applyAlignment="1">
      <alignment horizontal="center" vertical="center" wrapText="1"/>
    </xf>
    <xf numFmtId="2" fontId="5" fillId="10" borderId="15" xfId="2" applyNumberFormat="1" applyFont="1" applyFill="1" applyBorder="1" applyAlignment="1">
      <alignment horizontal="center" vertical="center" wrapText="1"/>
    </xf>
    <xf numFmtId="2" fontId="5" fillId="10" borderId="16" xfId="2" applyNumberFormat="1" applyFont="1" applyFill="1" applyBorder="1" applyAlignment="1">
      <alignment horizontal="center" vertical="center" wrapText="1"/>
    </xf>
    <xf numFmtId="2" fontId="5" fillId="10" borderId="17" xfId="2" applyNumberFormat="1" applyFont="1" applyFill="1" applyBorder="1" applyAlignment="1">
      <alignment horizontal="center" vertical="center" wrapText="1"/>
    </xf>
    <xf numFmtId="2" fontId="3" fillId="5" borderId="7" xfId="2" applyNumberFormat="1" applyFont="1" applyFill="1" applyBorder="1" applyAlignment="1">
      <alignment horizontal="left" vertical="center" wrapText="1"/>
    </xf>
    <xf numFmtId="0" fontId="0" fillId="15" borderId="5" xfId="0" applyFill="1" applyBorder="1" applyAlignment="1">
      <alignment horizontal="center"/>
    </xf>
    <xf numFmtId="0" fontId="0" fillId="15" borderId="6" xfId="0" applyFill="1" applyBorder="1" applyAlignment="1">
      <alignment horizontal="center"/>
    </xf>
    <xf numFmtId="0" fontId="0" fillId="15" borderId="4" xfId="0" applyFill="1" applyBorder="1" applyAlignment="1">
      <alignment horizontal="center" wrapText="1"/>
    </xf>
    <xf numFmtId="0" fontId="0" fillId="15" borderId="9" xfId="0" applyFill="1" applyBorder="1" applyAlignment="1">
      <alignment horizontal="center" wrapText="1"/>
    </xf>
    <xf numFmtId="0" fontId="23" fillId="13" borderId="24" xfId="0" applyFont="1" applyFill="1" applyBorder="1" applyAlignment="1">
      <alignment vertical="center" wrapText="1"/>
    </xf>
    <xf numFmtId="0" fontId="23" fillId="13" borderId="25" xfId="0" applyFont="1" applyFill="1" applyBorder="1" applyAlignment="1">
      <alignment vertical="center" wrapText="1"/>
    </xf>
    <xf numFmtId="0" fontId="25" fillId="12" borderId="24" xfId="0" applyFont="1" applyFill="1" applyBorder="1" applyAlignment="1">
      <alignment horizontal="center" vertical="center"/>
    </xf>
    <xf numFmtId="0" fontId="25" fillId="12" borderId="35" xfId="0" applyFont="1" applyFill="1" applyBorder="1" applyAlignment="1">
      <alignment horizontal="center" vertical="center"/>
    </xf>
    <xf numFmtId="0" fontId="25" fillId="12" borderId="34" xfId="0" applyFont="1" applyFill="1" applyBorder="1" applyAlignment="1">
      <alignment horizontal="center" vertical="center"/>
    </xf>
    <xf numFmtId="0" fontId="25" fillId="12" borderId="0" xfId="0" applyFont="1" applyFill="1" applyAlignment="1">
      <alignment horizontal="center" vertical="center"/>
    </xf>
    <xf numFmtId="0" fontId="25" fillId="12" borderId="25" xfId="0" applyFont="1" applyFill="1" applyBorder="1" applyAlignment="1">
      <alignment horizontal="center" vertical="center"/>
    </xf>
    <xf numFmtId="0" fontId="25" fillId="12" borderId="0" xfId="0" applyFont="1" applyFill="1" applyBorder="1" applyAlignment="1">
      <alignment horizontal="center" vertical="center"/>
    </xf>
    <xf numFmtId="0" fontId="25" fillId="12" borderId="33" xfId="0" applyFont="1" applyFill="1" applyBorder="1" applyAlignment="1">
      <alignment horizontal="center" vertical="center"/>
    </xf>
  </cellXfs>
  <cellStyles count="18">
    <cellStyle name=" Task]_x000d__x000a_TaskName=Scan At_x000d__x000a_TaskID=3_x000d__x000a_WorkstationName=SmarTone_x000d__x000a_LastExecuted=0_x000d__x000a_LastSt" xfId="2"/>
    <cellStyle name=" Task]_x000d__x000a_TaskName=Scan At_x000d__x000a_TaskID=3_x000d__x000a_WorkstationName=SmarTone_x000d__x000a_LastExecuted=0_x000d__x000a_LastSt 2" xfId="8"/>
    <cellStyle name="Comma" xfId="12" builtinId="3"/>
    <cellStyle name="Good 2" xfId="10"/>
    <cellStyle name="Normal" xfId="0" builtinId="0"/>
    <cellStyle name="Normal 10" xfId="16"/>
    <cellStyle name="Normal 2" xfId="3"/>
    <cellStyle name="Normal 2 10 2 5" xfId="17"/>
    <cellStyle name="Normal 2 2" xfId="11"/>
    <cellStyle name="Normal 2 3 2" xfId="15"/>
    <cellStyle name="Normal 3" xfId="4"/>
    <cellStyle name="Normal 3 2 2" xfId="6"/>
    <cellStyle name="Normal 4" xfId="9"/>
    <cellStyle name="Normal 5" xfId="13"/>
    <cellStyle name="Percent" xfId="1" builtinId="5"/>
    <cellStyle name="Percent 2" xfId="14"/>
    <cellStyle name="Percent 2 2" xfId="5"/>
    <cellStyle name="Percent 2 2 2" xfId="7"/>
  </cellStyles>
  <dxfs count="4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rgb="FFFF0000"/>
        </patternFill>
      </fill>
    </dxf>
    <dxf>
      <fill>
        <patternFill>
          <bgColor rgb="FFFF0000"/>
        </patternFill>
      </fill>
    </dxf>
    <dxf>
      <font>
        <b val="0"/>
        <i val="0"/>
      </font>
      <fill>
        <patternFill>
          <bgColor rgb="FFFF0000"/>
        </patternFill>
      </fill>
    </dxf>
    <dxf>
      <font>
        <b/>
        <i val="0"/>
        <color rgb="FFFF0000"/>
      </font>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6100"/>
      </font>
      <fill>
        <patternFill>
          <bgColor rgb="FFC6EFCE"/>
        </patternFill>
      </fill>
    </dxf>
    <dxf>
      <font>
        <color rgb="FFFF0000"/>
      </font>
    </dxf>
    <dxf>
      <font>
        <color rgb="FFFF0000"/>
      </font>
    </dxf>
    <dxf>
      <font>
        <color rgb="FFFF0000"/>
      </font>
    </dxf>
    <dxf>
      <font>
        <color rgb="FFFF0000"/>
      </font>
    </dxf>
    <dxf>
      <font>
        <color rgb="FFFF0000"/>
      </font>
    </dxf>
    <dxf>
      <font>
        <color rgb="FFFF000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W78"/>
  <sheetViews>
    <sheetView showGridLines="0" tabSelected="1" zoomScale="90" zoomScaleNormal="90" workbookViewId="0">
      <pane xSplit="1" topLeftCell="B1" activePane="topRight" state="frozen"/>
      <selection activeCell="C3" sqref="C3"/>
      <selection pane="topRight" activeCell="A5" sqref="A5"/>
    </sheetView>
  </sheetViews>
  <sheetFormatPr defaultRowHeight="12.75" x14ac:dyDescent="0.2"/>
  <cols>
    <col min="1" max="1" width="16.7109375" style="13" customWidth="1"/>
    <col min="2" max="2" width="11.7109375" style="14" bestFit="1" customWidth="1"/>
    <col min="3" max="3" width="10" style="13" bestFit="1" customWidth="1"/>
    <col min="4" max="4" width="9.140625" style="13"/>
    <col min="5" max="5" width="9.28515625" style="13" customWidth="1"/>
    <col min="6" max="6" width="7.7109375" style="13" customWidth="1"/>
    <col min="7" max="7" width="12.5703125" style="13" customWidth="1"/>
    <col min="8" max="9" width="9.7109375" style="13" customWidth="1"/>
    <col min="10" max="11" width="11.85546875" style="15" customWidth="1"/>
    <col min="12" max="12" width="10" style="13" customWidth="1"/>
    <col min="13" max="13" width="11.5703125" style="13" customWidth="1"/>
    <col min="14" max="14" width="9.7109375" style="13" customWidth="1"/>
    <col min="15" max="15" width="11.85546875" style="13" customWidth="1"/>
    <col min="16" max="16" width="7.7109375" style="13" bestFit="1" customWidth="1"/>
    <col min="17" max="18" width="11.28515625" style="13" customWidth="1"/>
    <col min="19" max="20" width="9.7109375" style="13" customWidth="1"/>
    <col min="21" max="21" width="9.42578125" style="13" customWidth="1"/>
    <col min="22" max="22" width="8" style="13" customWidth="1"/>
    <col min="23" max="23" width="8.42578125" style="13" customWidth="1"/>
    <col min="24" max="16384" width="9.140625" style="13"/>
  </cols>
  <sheetData>
    <row r="1" spans="1:23" x14ac:dyDescent="0.2">
      <c r="A1" s="215" t="s">
        <v>89</v>
      </c>
      <c r="B1" s="215"/>
      <c r="C1" s="215"/>
      <c r="D1" s="215"/>
      <c r="E1" s="215"/>
      <c r="F1" s="215"/>
      <c r="G1" s="215"/>
      <c r="H1" s="215"/>
      <c r="I1" s="215"/>
      <c r="J1" s="215"/>
      <c r="K1" s="215"/>
      <c r="L1" s="215"/>
      <c r="M1" s="215"/>
      <c r="N1" s="215"/>
      <c r="O1" s="215"/>
      <c r="P1" s="215"/>
      <c r="Q1" s="215"/>
      <c r="R1" s="215"/>
      <c r="S1" s="215"/>
      <c r="T1" s="215"/>
      <c r="U1" s="215"/>
      <c r="V1" s="215"/>
      <c r="W1" s="215"/>
    </row>
    <row r="2" spans="1:23" ht="9" customHeight="1" x14ac:dyDescent="0.2"/>
    <row r="3" spans="1:23" ht="12.75" customHeight="1" x14ac:dyDescent="0.2">
      <c r="A3" s="216" t="s">
        <v>90</v>
      </c>
      <c r="B3" s="216"/>
      <c r="C3" s="216"/>
      <c r="D3" s="216"/>
      <c r="E3" s="216"/>
      <c r="F3" s="216"/>
      <c r="G3" s="216"/>
      <c r="H3" s="216"/>
      <c r="I3" s="216"/>
      <c r="J3" s="216"/>
      <c r="K3" s="216"/>
      <c r="L3" s="216"/>
      <c r="M3" s="216"/>
      <c r="N3" s="216"/>
      <c r="O3" s="216"/>
      <c r="P3" s="216"/>
      <c r="Q3" s="216"/>
      <c r="R3" s="216"/>
      <c r="S3" s="216"/>
      <c r="T3" s="216"/>
      <c r="U3" s="216"/>
      <c r="V3" s="216"/>
      <c r="W3" s="216"/>
    </row>
    <row r="4" spans="1:23" ht="9.75" customHeight="1" x14ac:dyDescent="0.2">
      <c r="A4" s="16"/>
      <c r="B4" s="17"/>
      <c r="C4" s="16"/>
      <c r="D4" s="16"/>
      <c r="E4" s="16"/>
      <c r="F4" s="16"/>
      <c r="G4" s="16"/>
      <c r="H4" s="16"/>
      <c r="I4" s="76"/>
      <c r="J4" s="18"/>
      <c r="K4" s="18"/>
      <c r="L4" s="16"/>
      <c r="M4" s="16"/>
      <c r="N4" s="16"/>
      <c r="O4" s="16"/>
      <c r="P4" s="16"/>
      <c r="Q4" s="16"/>
      <c r="R4" s="16"/>
      <c r="S4" s="16"/>
      <c r="T4" s="16"/>
      <c r="U4" s="16"/>
      <c r="V4" s="16"/>
      <c r="W4" s="16"/>
    </row>
    <row r="5" spans="1:23" s="21" customFormat="1" ht="11.25" customHeight="1" x14ac:dyDescent="0.2">
      <c r="A5" s="22" t="s">
        <v>233</v>
      </c>
      <c r="B5" s="22"/>
      <c r="C5" s="22"/>
      <c r="D5" s="22"/>
      <c r="E5" s="22"/>
      <c r="F5" s="22"/>
      <c r="G5" s="22"/>
      <c r="H5" s="22"/>
      <c r="I5" s="22"/>
      <c r="J5" s="19"/>
      <c r="K5" s="19"/>
      <c r="L5" s="20"/>
      <c r="M5" s="20"/>
      <c r="N5" s="20"/>
      <c r="O5" s="20"/>
      <c r="P5" s="20"/>
      <c r="Q5" s="20"/>
      <c r="R5" s="20"/>
      <c r="S5" s="20"/>
      <c r="T5" s="20"/>
      <c r="U5" s="20"/>
      <c r="V5" s="20"/>
      <c r="W5" s="20"/>
    </row>
    <row r="6" spans="1:23" s="21" customFormat="1" x14ac:dyDescent="0.2">
      <c r="A6" s="22" t="s">
        <v>229</v>
      </c>
      <c r="B6" s="22"/>
      <c r="C6" s="22"/>
      <c r="D6" s="22"/>
      <c r="E6" s="22"/>
      <c r="F6" s="22"/>
      <c r="G6" s="22"/>
      <c r="H6" s="22"/>
      <c r="I6" s="22"/>
      <c r="J6" s="19"/>
      <c r="K6" s="19"/>
      <c r="L6" s="20"/>
      <c r="M6" s="20"/>
      <c r="N6" s="20"/>
      <c r="O6" s="20"/>
      <c r="P6" s="20"/>
      <c r="Q6" s="20"/>
      <c r="R6" s="20"/>
      <c r="S6" s="20"/>
      <c r="T6" s="20"/>
      <c r="U6" s="20"/>
      <c r="V6" s="20"/>
      <c r="W6" s="20"/>
    </row>
    <row r="7" spans="1:23" s="21" customFormat="1" ht="12.75" customHeight="1" thickBot="1" x14ac:dyDescent="0.25">
      <c r="A7" s="217" t="s">
        <v>91</v>
      </c>
      <c r="B7" s="217"/>
      <c r="C7" s="217"/>
      <c r="D7" s="217"/>
      <c r="E7" s="217"/>
      <c r="F7" s="217"/>
      <c r="G7" s="217"/>
      <c r="H7" s="217"/>
      <c r="I7" s="217"/>
      <c r="J7" s="217"/>
      <c r="K7" s="217"/>
      <c r="L7" s="217"/>
      <c r="M7" s="217"/>
      <c r="N7" s="217"/>
      <c r="O7" s="217"/>
      <c r="P7" s="217"/>
      <c r="Q7" s="217"/>
      <c r="R7" s="217"/>
      <c r="S7" s="217"/>
      <c r="T7" s="217"/>
      <c r="U7" s="217"/>
      <c r="V7" s="217"/>
      <c r="W7" s="217"/>
    </row>
    <row r="8" spans="1:23" ht="13.5" thickBot="1" x14ac:dyDescent="0.25">
      <c r="A8" s="22"/>
      <c r="B8" s="23"/>
      <c r="C8" s="22"/>
      <c r="D8" s="22"/>
      <c r="E8" s="24"/>
      <c r="F8" s="24"/>
      <c r="G8" s="24"/>
      <c r="H8" s="24"/>
      <c r="I8" s="24"/>
      <c r="J8" s="25"/>
      <c r="K8" s="25"/>
      <c r="L8" s="212" t="s">
        <v>234</v>
      </c>
      <c r="M8" s="213"/>
      <c r="N8" s="213"/>
      <c r="O8" s="214"/>
      <c r="P8" s="24"/>
      <c r="Q8" s="24"/>
      <c r="R8" s="24"/>
      <c r="S8" s="24"/>
      <c r="T8" s="24"/>
      <c r="U8" s="24"/>
      <c r="V8" s="24"/>
      <c r="W8" s="24"/>
    </row>
    <row r="9" spans="1:23" s="26" customFormat="1" ht="12.75" customHeight="1" thickBot="1" x14ac:dyDescent="0.25">
      <c r="A9" s="194" t="s">
        <v>92</v>
      </c>
      <c r="B9" s="195"/>
      <c r="C9" s="195"/>
      <c r="D9" s="195"/>
      <c r="E9" s="195"/>
      <c r="F9" s="195"/>
      <c r="G9" s="195"/>
      <c r="H9" s="195"/>
      <c r="I9" s="195"/>
      <c r="J9" s="195"/>
      <c r="K9" s="195"/>
      <c r="L9" s="195"/>
      <c r="M9" s="195"/>
      <c r="N9" s="195"/>
      <c r="O9" s="195"/>
      <c r="P9" s="195"/>
      <c r="Q9" s="195"/>
      <c r="R9" s="195"/>
      <c r="S9" s="195"/>
      <c r="T9" s="195"/>
      <c r="U9" s="195"/>
      <c r="V9" s="195"/>
      <c r="W9" s="196"/>
    </row>
    <row r="10" spans="1:23" s="26" customFormat="1" ht="33" customHeight="1" thickBot="1" x14ac:dyDescent="0.25">
      <c r="A10" s="93"/>
      <c r="B10" s="197" t="s">
        <v>93</v>
      </c>
      <c r="C10" s="197"/>
      <c r="D10" s="197"/>
      <c r="E10" s="197"/>
      <c r="F10" s="197"/>
      <c r="G10" s="197"/>
      <c r="H10" s="197"/>
      <c r="I10" s="197"/>
      <c r="J10" s="197"/>
      <c r="K10" s="197"/>
      <c r="L10" s="197"/>
      <c r="M10" s="197"/>
      <c r="N10" s="197"/>
      <c r="O10" s="197"/>
      <c r="P10" s="198" t="s">
        <v>63</v>
      </c>
      <c r="Q10" s="198"/>
      <c r="R10" s="198"/>
      <c r="S10" s="198"/>
      <c r="T10" s="199" t="s">
        <v>76</v>
      </c>
      <c r="U10" s="200"/>
      <c r="V10" s="200"/>
      <c r="W10" s="201"/>
    </row>
    <row r="11" spans="1:23" s="26" customFormat="1" ht="135.75" customHeight="1" x14ac:dyDescent="0.2">
      <c r="A11" s="27" t="s">
        <v>94</v>
      </c>
      <c r="B11" s="28" t="s">
        <v>95</v>
      </c>
      <c r="C11" s="29" t="s">
        <v>34</v>
      </c>
      <c r="D11" s="29" t="s">
        <v>36</v>
      </c>
      <c r="E11" s="30" t="s">
        <v>96</v>
      </c>
      <c r="F11" s="31" t="s">
        <v>41</v>
      </c>
      <c r="G11" s="31" t="s">
        <v>43</v>
      </c>
      <c r="H11" s="210" t="s">
        <v>97</v>
      </c>
      <c r="I11" s="211"/>
      <c r="J11" s="31" t="s">
        <v>98</v>
      </c>
      <c r="K11" s="31" t="s">
        <v>145</v>
      </c>
      <c r="L11" s="31" t="s">
        <v>49</v>
      </c>
      <c r="M11" s="31" t="s">
        <v>99</v>
      </c>
      <c r="N11" s="31" t="s">
        <v>57</v>
      </c>
      <c r="O11" s="30" t="s">
        <v>60</v>
      </c>
      <c r="P11" s="30" t="s">
        <v>119</v>
      </c>
      <c r="Q11" s="31" t="s">
        <v>100</v>
      </c>
      <c r="R11" s="31" t="s">
        <v>101</v>
      </c>
      <c r="S11" s="30" t="s">
        <v>155</v>
      </c>
      <c r="T11" s="32" t="s">
        <v>85</v>
      </c>
      <c r="U11" s="33" t="s">
        <v>79</v>
      </c>
      <c r="V11" s="33" t="s">
        <v>83</v>
      </c>
      <c r="W11" s="34" t="s">
        <v>87</v>
      </c>
    </row>
    <row r="12" spans="1:23" s="26" customFormat="1" ht="20.100000000000001" customHeight="1" x14ac:dyDescent="0.2">
      <c r="A12" s="35">
        <v>1</v>
      </c>
      <c r="B12" s="36">
        <v>2</v>
      </c>
      <c r="C12" s="37">
        <v>3</v>
      </c>
      <c r="D12" s="38">
        <v>4</v>
      </c>
      <c r="E12" s="37">
        <v>5</v>
      </c>
      <c r="F12" s="37">
        <v>6</v>
      </c>
      <c r="G12" s="38">
        <v>7</v>
      </c>
      <c r="H12" s="208">
        <v>8</v>
      </c>
      <c r="I12" s="209"/>
      <c r="J12" s="37">
        <v>9</v>
      </c>
      <c r="K12" s="37">
        <v>10</v>
      </c>
      <c r="L12" s="38">
        <v>11</v>
      </c>
      <c r="M12" s="37">
        <v>12</v>
      </c>
      <c r="N12" s="37">
        <v>13</v>
      </c>
      <c r="O12" s="38">
        <v>14</v>
      </c>
      <c r="P12" s="37">
        <v>15</v>
      </c>
      <c r="Q12" s="37">
        <v>16</v>
      </c>
      <c r="R12" s="38">
        <v>17</v>
      </c>
      <c r="S12" s="37">
        <v>18</v>
      </c>
      <c r="T12" s="37">
        <v>19</v>
      </c>
      <c r="U12" s="38">
        <v>20</v>
      </c>
      <c r="V12" s="37">
        <v>21</v>
      </c>
      <c r="W12" s="39">
        <v>22</v>
      </c>
    </row>
    <row r="13" spans="1:23" s="41" customFormat="1" ht="20.100000000000001" customHeight="1" x14ac:dyDescent="0.2">
      <c r="A13" s="40"/>
      <c r="B13" s="202" t="s">
        <v>25</v>
      </c>
      <c r="C13" s="203"/>
      <c r="D13" s="203"/>
      <c r="E13" s="203"/>
      <c r="F13" s="203"/>
      <c r="G13" s="203"/>
      <c r="H13" s="203"/>
      <c r="I13" s="203"/>
      <c r="J13" s="203"/>
      <c r="K13" s="203"/>
      <c r="L13" s="203"/>
      <c r="M13" s="203"/>
      <c r="N13" s="203"/>
      <c r="O13" s="203"/>
      <c r="P13" s="203"/>
      <c r="Q13" s="203"/>
      <c r="R13" s="203"/>
      <c r="S13" s="203"/>
      <c r="T13" s="203"/>
      <c r="U13" s="203"/>
      <c r="V13" s="203"/>
      <c r="W13" s="204"/>
    </row>
    <row r="14" spans="1:23" s="48" customFormat="1" ht="51" x14ac:dyDescent="0.2">
      <c r="A14" s="42"/>
      <c r="B14" s="43" t="s">
        <v>102</v>
      </c>
      <c r="C14" s="44"/>
      <c r="D14" s="44"/>
      <c r="E14" s="45" t="s">
        <v>102</v>
      </c>
      <c r="F14" s="44"/>
      <c r="G14" s="44"/>
      <c r="H14" s="46" t="s">
        <v>143</v>
      </c>
      <c r="I14" s="77" t="s">
        <v>144</v>
      </c>
      <c r="J14" s="44"/>
      <c r="K14" s="44"/>
      <c r="L14" s="44"/>
      <c r="M14" s="44"/>
      <c r="N14" s="44"/>
      <c r="O14" s="46" t="s">
        <v>61</v>
      </c>
      <c r="P14" s="46" t="s">
        <v>66</v>
      </c>
      <c r="Q14" s="44"/>
      <c r="R14" s="44"/>
      <c r="S14" s="46" t="s">
        <v>156</v>
      </c>
      <c r="T14" s="46" t="s">
        <v>103</v>
      </c>
      <c r="U14" s="44"/>
      <c r="V14" s="44"/>
      <c r="W14" s="47" t="s">
        <v>104</v>
      </c>
    </row>
    <row r="15" spans="1:23" s="48" customFormat="1" ht="16.5" customHeight="1" x14ac:dyDescent="0.2">
      <c r="A15" s="205" t="s">
        <v>105</v>
      </c>
      <c r="B15" s="206"/>
      <c r="C15" s="206"/>
      <c r="D15" s="206"/>
      <c r="E15" s="206"/>
      <c r="F15" s="206"/>
      <c r="G15" s="206"/>
      <c r="H15" s="206"/>
      <c r="I15" s="206"/>
      <c r="J15" s="206"/>
      <c r="K15" s="206"/>
      <c r="L15" s="206"/>
      <c r="M15" s="206"/>
      <c r="N15" s="206"/>
      <c r="O15" s="206"/>
      <c r="P15" s="206"/>
      <c r="Q15" s="206"/>
      <c r="R15" s="206"/>
      <c r="S15" s="206"/>
      <c r="T15" s="206"/>
      <c r="U15" s="206"/>
      <c r="V15" s="206"/>
      <c r="W15" s="207"/>
    </row>
    <row r="16" spans="1:23" s="26" customFormat="1" ht="20.100000000000001" customHeight="1" x14ac:dyDescent="0.2">
      <c r="A16" s="122" t="s">
        <v>1</v>
      </c>
      <c r="B16" s="94">
        <f>'Master Sheet'!E5</f>
        <v>4.8107847701992408E-5</v>
      </c>
      <c r="C16" s="49">
        <f>'Master Sheet'!E6</f>
        <v>2972488</v>
      </c>
      <c r="D16" s="51">
        <f>'Master Sheet'!E7</f>
        <v>143</v>
      </c>
      <c r="E16" s="94">
        <f>F16/G16</f>
        <v>1.468396189261517E-5</v>
      </c>
      <c r="F16" s="51">
        <f>'Master Sheet'!E9</f>
        <v>217</v>
      </c>
      <c r="G16" s="49">
        <f>'Master Sheet'!E10</f>
        <v>14778028.000000002</v>
      </c>
      <c r="H16" s="95">
        <f>'Master Sheet'!E11</f>
        <v>1</v>
      </c>
      <c r="I16" s="95">
        <f>'Master Sheet'!E12</f>
        <v>1</v>
      </c>
      <c r="J16" s="50">
        <f>'Master Sheet'!E13</f>
        <v>3886</v>
      </c>
      <c r="K16" s="50">
        <f>'Master Sheet'!E14</f>
        <v>3886</v>
      </c>
      <c r="L16" s="50">
        <f>'Master Sheet'!E15</f>
        <v>3886</v>
      </c>
      <c r="M16" s="50">
        <f>'Master Sheet'!E16</f>
        <v>360</v>
      </c>
      <c r="N16" s="50">
        <f>'Master Sheet'!E17</f>
        <v>3526</v>
      </c>
      <c r="O16" s="97">
        <f>'Master Sheet'!E18</f>
        <v>1</v>
      </c>
      <c r="P16" s="94">
        <f>'Master Sheet'!E22</f>
        <v>0.99691640227644851</v>
      </c>
      <c r="Q16" s="49">
        <f>'Master Sheet'!E23</f>
        <v>6982104</v>
      </c>
      <c r="R16" s="49">
        <f>'Master Sheet'!E24</f>
        <v>6960574</v>
      </c>
      <c r="S16" s="163">
        <f>'Master Sheet'!E25</f>
        <v>0.99997711209579965</v>
      </c>
      <c r="T16" s="94">
        <f>'Master Sheet'!E34</f>
        <v>1</v>
      </c>
      <c r="U16" s="50">
        <f>'Master Sheet'!$E$31-'Master Sheet'!$E$32</f>
        <v>20229</v>
      </c>
      <c r="V16" s="50">
        <f>'Master Sheet'!$E$33</f>
        <v>20229</v>
      </c>
      <c r="W16" s="94">
        <f>'Master Sheet'!E35</f>
        <v>1</v>
      </c>
    </row>
    <row r="17" spans="1:23" s="26" customFormat="1" ht="20.100000000000001" customHeight="1" x14ac:dyDescent="0.2">
      <c r="A17" s="122" t="s">
        <v>106</v>
      </c>
      <c r="B17" s="94">
        <f>'Master Sheet'!I5</f>
        <v>3.0202355783751134E-5</v>
      </c>
      <c r="C17" s="49">
        <f>'Master Sheet'!I6</f>
        <v>364210</v>
      </c>
      <c r="D17" s="51">
        <f>'Master Sheet'!I7</f>
        <v>11</v>
      </c>
      <c r="E17" s="94">
        <f t="shared" ref="E17:E37" si="0">F17/G17</f>
        <v>1.1427720477309662E-4</v>
      </c>
      <c r="F17" s="51">
        <f>'Master Sheet'!I9</f>
        <v>353</v>
      </c>
      <c r="G17" s="49">
        <f>'Master Sheet'!I10</f>
        <v>3088980</v>
      </c>
      <c r="H17" s="95">
        <f>'Master Sheet'!I11</f>
        <v>1</v>
      </c>
      <c r="I17" s="95">
        <f>'Master Sheet'!I12</f>
        <v>1</v>
      </c>
      <c r="J17" s="50">
        <f>'Master Sheet'!I13</f>
        <v>734</v>
      </c>
      <c r="K17" s="50">
        <f>'Master Sheet'!I14</f>
        <v>734</v>
      </c>
      <c r="L17" s="50">
        <f>'Master Sheet'!I15</f>
        <v>734</v>
      </c>
      <c r="M17" s="50">
        <f>'Master Sheet'!I16</f>
        <v>364</v>
      </c>
      <c r="N17" s="50">
        <f>'Master Sheet'!I17</f>
        <v>370</v>
      </c>
      <c r="O17" s="97">
        <f>'Master Sheet'!I18</f>
        <v>1</v>
      </c>
      <c r="P17" s="94">
        <f>'Master Sheet'!I22</f>
        <v>0.99868331503930652</v>
      </c>
      <c r="Q17" s="49">
        <f>'Master Sheet'!I23</f>
        <v>1237198</v>
      </c>
      <c r="R17" s="49">
        <f>'Master Sheet'!I24</f>
        <v>1235569</v>
      </c>
      <c r="S17" s="94">
        <f>'Master Sheet'!I25</f>
        <v>0.99976624590930341</v>
      </c>
      <c r="T17" s="94">
        <f>'Master Sheet'!I34</f>
        <v>1</v>
      </c>
      <c r="U17" s="50">
        <f>'Master Sheet'!$I$31-'Master Sheet'!$I$32</f>
        <v>144</v>
      </c>
      <c r="V17" s="50">
        <f>'Master Sheet'!$I$33</f>
        <v>144</v>
      </c>
      <c r="W17" s="94">
        <f>'Master Sheet'!I35</f>
        <v>1</v>
      </c>
    </row>
    <row r="18" spans="1:23" s="26" customFormat="1" ht="20.100000000000001" customHeight="1" x14ac:dyDescent="0.2">
      <c r="A18" s="122" t="s">
        <v>107</v>
      </c>
      <c r="B18" s="94">
        <f>'Master Sheet'!M5</f>
        <v>9.1072129126267999E-5</v>
      </c>
      <c r="C18" s="49">
        <f>'Master Sheet'!M6</f>
        <v>285488</v>
      </c>
      <c r="D18" s="51">
        <f>'Master Sheet'!M7</f>
        <v>26</v>
      </c>
      <c r="E18" s="94">
        <f t="shared" si="0"/>
        <v>7.4320420160330471E-5</v>
      </c>
      <c r="F18" s="51">
        <f>'Master Sheet'!M9</f>
        <v>892</v>
      </c>
      <c r="G18" s="49">
        <f>'Master Sheet'!M10</f>
        <v>12002085.000000002</v>
      </c>
      <c r="H18" s="95">
        <f>'Master Sheet'!M11</f>
        <v>1</v>
      </c>
      <c r="I18" s="95">
        <f>'Master Sheet'!M12</f>
        <v>1</v>
      </c>
      <c r="J18" s="50">
        <f>'Master Sheet'!M13</f>
        <v>2635</v>
      </c>
      <c r="K18" s="50">
        <f>'Master Sheet'!M14</f>
        <v>2635</v>
      </c>
      <c r="L18" s="50">
        <f>'Master Sheet'!M15</f>
        <v>2635</v>
      </c>
      <c r="M18" s="50">
        <f>'Master Sheet'!M16</f>
        <v>918</v>
      </c>
      <c r="N18" s="50">
        <f>'Master Sheet'!M17</f>
        <v>1717</v>
      </c>
      <c r="O18" s="97">
        <f>'Master Sheet'!M18</f>
        <v>1</v>
      </c>
      <c r="P18" s="94">
        <f>'Master Sheet'!M22</f>
        <v>0.96154397624736854</v>
      </c>
      <c r="Q18" s="49">
        <f>'Master Sheet'!M23</f>
        <v>7246355</v>
      </c>
      <c r="R18" s="49">
        <f>'Master Sheet'!M24</f>
        <v>6967689</v>
      </c>
      <c r="S18" s="94">
        <f>'Master Sheet'!M25</f>
        <v>0.99983726824062957</v>
      </c>
      <c r="T18" s="94">
        <f>'Master Sheet'!M34</f>
        <v>1</v>
      </c>
      <c r="U18" s="50">
        <f>'Master Sheet'!$M$31-'Master Sheet'!$M$32</f>
        <v>3018</v>
      </c>
      <c r="V18" s="50">
        <f>'Master Sheet'!$M$33</f>
        <v>3018</v>
      </c>
      <c r="W18" s="94">
        <f>'Master Sheet'!M35</f>
        <v>1</v>
      </c>
    </row>
    <row r="19" spans="1:23" s="26" customFormat="1" ht="20.100000000000001" customHeight="1" x14ac:dyDescent="0.2">
      <c r="A19" s="122" t="s">
        <v>4</v>
      </c>
      <c r="B19" s="94">
        <f>'Master Sheet'!Q5</f>
        <v>3.9027558683335615E-4</v>
      </c>
      <c r="C19" s="49">
        <f>'Master Sheet'!Q6</f>
        <v>8609301</v>
      </c>
      <c r="D19" s="51">
        <f>'Master Sheet'!Q7</f>
        <v>3360</v>
      </c>
      <c r="E19" s="94">
        <f t="shared" si="0"/>
        <v>5.0404518049739974E-4</v>
      </c>
      <c r="F19" s="51">
        <f>'Master Sheet'!Q9</f>
        <v>5898</v>
      </c>
      <c r="G19" s="49">
        <f>'Master Sheet'!Q10</f>
        <v>11701332</v>
      </c>
      <c r="H19" s="95">
        <f>'Master Sheet'!Q11</f>
        <v>1</v>
      </c>
      <c r="I19" s="95">
        <f>'Master Sheet'!Q12</f>
        <v>1</v>
      </c>
      <c r="J19" s="50">
        <f>'Master Sheet'!Q13</f>
        <v>15893</v>
      </c>
      <c r="K19" s="50">
        <f>'Master Sheet'!Q14</f>
        <v>15893</v>
      </c>
      <c r="L19" s="50">
        <f>'Master Sheet'!Q15</f>
        <v>15893</v>
      </c>
      <c r="M19" s="50">
        <f>'Master Sheet'!Q16</f>
        <v>9258</v>
      </c>
      <c r="N19" s="50">
        <f>'Master Sheet'!Q17</f>
        <v>6635</v>
      </c>
      <c r="O19" s="97">
        <f>'Master Sheet'!Q18</f>
        <v>1</v>
      </c>
      <c r="P19" s="94">
        <f>'Master Sheet'!Q22</f>
        <v>1</v>
      </c>
      <c r="Q19" s="49">
        <f>'Master Sheet'!Q23</f>
        <v>8087437</v>
      </c>
      <c r="R19" s="49">
        <f>'Master Sheet'!Q24</f>
        <v>8087437</v>
      </c>
      <c r="S19" s="163">
        <f>'Master Sheet'!Q25</f>
        <v>1.0000958186539333</v>
      </c>
      <c r="T19" s="94">
        <f>'Master Sheet'!Q34</f>
        <v>1</v>
      </c>
      <c r="U19" s="50">
        <f>'Master Sheet'!$Q$31-'Master Sheet'!$Q$32</f>
        <v>7351</v>
      </c>
      <c r="V19" s="50">
        <f>'Master Sheet'!$Q$33</f>
        <v>7351</v>
      </c>
      <c r="W19" s="94">
        <f>'Master Sheet'!Q35</f>
        <v>1</v>
      </c>
    </row>
    <row r="20" spans="1:23" s="26" customFormat="1" ht="20.100000000000001" customHeight="1" x14ac:dyDescent="0.2">
      <c r="A20" s="122" t="s">
        <v>5</v>
      </c>
      <c r="B20" s="94">
        <f>'Master Sheet'!U5</f>
        <v>5.0562343273494206E-5</v>
      </c>
      <c r="C20" s="49">
        <f>'Master Sheet'!U6</f>
        <v>5221277</v>
      </c>
      <c r="D20" s="51">
        <f>'Master Sheet'!U7</f>
        <v>264</v>
      </c>
      <c r="E20" s="94">
        <f t="shared" si="0"/>
        <v>1.6141657122267943E-5</v>
      </c>
      <c r="F20" s="51">
        <f>'Master Sheet'!U9</f>
        <v>376</v>
      </c>
      <c r="G20" s="49">
        <f>'Master Sheet'!U10</f>
        <v>23293767</v>
      </c>
      <c r="H20" s="95">
        <f>'Master Sheet'!U11</f>
        <v>1</v>
      </c>
      <c r="I20" s="95">
        <f>'Master Sheet'!U12</f>
        <v>1</v>
      </c>
      <c r="J20" s="50">
        <f>'Master Sheet'!U13</f>
        <v>16478</v>
      </c>
      <c r="K20" s="50">
        <f>'Master Sheet'!U14</f>
        <v>16478</v>
      </c>
      <c r="L20" s="50">
        <f>'Master Sheet'!U15</f>
        <v>16478</v>
      </c>
      <c r="M20" s="50">
        <f>'Master Sheet'!U16</f>
        <v>640</v>
      </c>
      <c r="N20" s="50">
        <f>'Master Sheet'!U17</f>
        <v>15838</v>
      </c>
      <c r="O20" s="97">
        <f>'Master Sheet'!U18</f>
        <v>1</v>
      </c>
      <c r="P20" s="94">
        <f>'Master Sheet'!U22</f>
        <v>0.9737265120387254</v>
      </c>
      <c r="Q20" s="49">
        <f>'Master Sheet'!U23</f>
        <v>19237834</v>
      </c>
      <c r="R20" s="49">
        <f>'Master Sheet'!U24</f>
        <v>18732389</v>
      </c>
      <c r="S20" s="163">
        <f>'Master Sheet'!U25</f>
        <v>1.0022700559182711</v>
      </c>
      <c r="T20" s="94">
        <f>'Master Sheet'!U34</f>
        <v>1</v>
      </c>
      <c r="U20" s="50">
        <f>'Master Sheet'!$U$31-'Master Sheet'!$U$32</f>
        <v>50284</v>
      </c>
      <c r="V20" s="50">
        <f>'Master Sheet'!$U$33</f>
        <v>50284</v>
      </c>
      <c r="W20" s="94">
        <f>'Master Sheet'!U35</f>
        <v>1</v>
      </c>
    </row>
    <row r="21" spans="1:23" s="26" customFormat="1" ht="20.100000000000001" customHeight="1" x14ac:dyDescent="0.2">
      <c r="A21" s="122" t="s">
        <v>6</v>
      </c>
      <c r="B21" s="123">
        <f>'Master Sheet'!Y5</f>
        <v>5.0475054386871099E-5</v>
      </c>
      <c r="C21" s="49">
        <f>'Master Sheet'!Y6</f>
        <v>594353</v>
      </c>
      <c r="D21" s="51">
        <f>'Master Sheet'!Y7</f>
        <v>30</v>
      </c>
      <c r="E21" s="94">
        <f t="shared" si="0"/>
        <v>1.7774767860252982E-4</v>
      </c>
      <c r="F21" s="51">
        <f>'Master Sheet'!Y9</f>
        <v>1390</v>
      </c>
      <c r="G21" s="49">
        <f>'Master Sheet'!Y10</f>
        <v>7820074.0000000019</v>
      </c>
      <c r="H21" s="95">
        <f>'Master Sheet'!Y11</f>
        <v>1</v>
      </c>
      <c r="I21" s="95">
        <f>'Master Sheet'!Y12</f>
        <v>1</v>
      </c>
      <c r="J21" s="50">
        <f>'Master Sheet'!Y13</f>
        <v>7567</v>
      </c>
      <c r="K21" s="50">
        <f>'Master Sheet'!Y14</f>
        <v>7567</v>
      </c>
      <c r="L21" s="50">
        <f>'Master Sheet'!Y15</f>
        <v>7567</v>
      </c>
      <c r="M21" s="50">
        <f>'Master Sheet'!Y16</f>
        <v>1420</v>
      </c>
      <c r="N21" s="50">
        <f>'Master Sheet'!Y17</f>
        <v>6147</v>
      </c>
      <c r="O21" s="97">
        <f>'Master Sheet'!Y18</f>
        <v>1</v>
      </c>
      <c r="P21" s="94">
        <f>'Master Sheet'!Y22</f>
        <v>0.99394054227649142</v>
      </c>
      <c r="Q21" s="49">
        <f>'Master Sheet'!Y23</f>
        <v>5847718</v>
      </c>
      <c r="R21" s="49">
        <f>'Master Sheet'!Y24</f>
        <v>5812284</v>
      </c>
      <c r="S21" s="94">
        <f>'Master Sheet'!Y25</f>
        <v>0.99954686727047071</v>
      </c>
      <c r="T21" s="94">
        <f>'Master Sheet'!Y34</f>
        <v>1</v>
      </c>
      <c r="U21" s="50">
        <f>'Master Sheet'!$Y$31-'Master Sheet'!$Y$32</f>
        <v>7943</v>
      </c>
      <c r="V21" s="50">
        <f>'Master Sheet'!$Y$33</f>
        <v>7943</v>
      </c>
      <c r="W21" s="94">
        <f>'Master Sheet'!Y35</f>
        <v>1</v>
      </c>
    </row>
    <row r="22" spans="1:23" s="26" customFormat="1" ht="20.100000000000001" customHeight="1" x14ac:dyDescent="0.2">
      <c r="A22" s="122" t="s">
        <v>7</v>
      </c>
      <c r="B22" s="94">
        <f>'Master Sheet'!AC5</f>
        <v>0</v>
      </c>
      <c r="C22" s="49">
        <f>'Master Sheet'!AC6</f>
        <v>14630</v>
      </c>
      <c r="D22" s="51">
        <f>'Master Sheet'!AC7</f>
        <v>0</v>
      </c>
      <c r="E22" s="94">
        <f t="shared" si="0"/>
        <v>2.5914652414107156E-4</v>
      </c>
      <c r="F22" s="51">
        <f>'Master Sheet'!AC9</f>
        <v>173</v>
      </c>
      <c r="G22" s="49">
        <f>'Master Sheet'!AC10</f>
        <v>667576</v>
      </c>
      <c r="H22" s="95">
        <f>'Master Sheet'!AC11</f>
        <v>1</v>
      </c>
      <c r="I22" s="95">
        <f>'Master Sheet'!AC12</f>
        <v>1</v>
      </c>
      <c r="J22" s="50">
        <f>'Master Sheet'!AC13</f>
        <v>448</v>
      </c>
      <c r="K22" s="50">
        <f>'Master Sheet'!AC14</f>
        <v>448</v>
      </c>
      <c r="L22" s="50">
        <f>'Master Sheet'!AC15</f>
        <v>448</v>
      </c>
      <c r="M22" s="50">
        <f>'Master Sheet'!AC16</f>
        <v>173</v>
      </c>
      <c r="N22" s="50">
        <f>'Master Sheet'!AC17</f>
        <v>275</v>
      </c>
      <c r="O22" s="97">
        <f>'Master Sheet'!AC18</f>
        <v>1</v>
      </c>
      <c r="P22" s="94">
        <f>'Master Sheet'!AC22</f>
        <v>0.99241189844638122</v>
      </c>
      <c r="Q22" s="49">
        <f>'Master Sheet'!AC23</f>
        <v>316680</v>
      </c>
      <c r="R22" s="49">
        <f>'Master Sheet'!AC24</f>
        <v>314277</v>
      </c>
      <c r="S22" s="94">
        <f>'Master Sheet'!AC25</f>
        <v>0.99853409815168892</v>
      </c>
      <c r="T22" s="94">
        <f>'Master Sheet'!AC34</f>
        <v>1</v>
      </c>
      <c r="U22" s="50">
        <f>'Master Sheet'!$AC$31-'Master Sheet'!$AC$32</f>
        <v>68</v>
      </c>
      <c r="V22" s="50">
        <f>'Master Sheet'!$AC$33</f>
        <v>68</v>
      </c>
      <c r="W22" s="94">
        <f>'Master Sheet'!AC35</f>
        <v>1</v>
      </c>
    </row>
    <row r="23" spans="1:23" s="26" customFormat="1" ht="20.100000000000001" customHeight="1" x14ac:dyDescent="0.2">
      <c r="A23" s="122" t="s">
        <v>8</v>
      </c>
      <c r="B23" s="94">
        <f>'Master Sheet'!AG5</f>
        <v>2.0974034145727589E-5</v>
      </c>
      <c r="C23" s="49">
        <f>'Master Sheet'!AG6</f>
        <v>95356</v>
      </c>
      <c r="D23" s="51">
        <f>'Master Sheet'!AG7</f>
        <v>2</v>
      </c>
      <c r="E23" s="94">
        <f t="shared" si="0"/>
        <v>2.3750072213057403E-4</v>
      </c>
      <c r="F23" s="51">
        <f>'Master Sheet'!AG9</f>
        <v>111</v>
      </c>
      <c r="G23" s="49">
        <f>'Master Sheet'!AG10</f>
        <v>467367</v>
      </c>
      <c r="H23" s="95">
        <f>'Master Sheet'!AG11</f>
        <v>1</v>
      </c>
      <c r="I23" s="95">
        <f>'Master Sheet'!AG12</f>
        <v>1</v>
      </c>
      <c r="J23" s="50">
        <f>'Master Sheet'!AG13</f>
        <v>552</v>
      </c>
      <c r="K23" s="50">
        <f>'Master Sheet'!AG14</f>
        <v>552</v>
      </c>
      <c r="L23" s="50">
        <f>'Master Sheet'!AG15</f>
        <v>552</v>
      </c>
      <c r="M23" s="50">
        <f>'Master Sheet'!AG16</f>
        <v>113</v>
      </c>
      <c r="N23" s="50">
        <f>'Master Sheet'!AG17</f>
        <v>439</v>
      </c>
      <c r="O23" s="97">
        <f>'Master Sheet'!AG18</f>
        <v>1</v>
      </c>
      <c r="P23" s="94">
        <f>'Master Sheet'!AG22</f>
        <v>0.98294973231227978</v>
      </c>
      <c r="Q23" s="49">
        <f>'Master Sheet'!AG23</f>
        <v>472192</v>
      </c>
      <c r="R23" s="49">
        <f>'Master Sheet'!AG24</f>
        <v>464141</v>
      </c>
      <c r="S23" s="94">
        <f>'Master Sheet'!AG25</f>
        <v>0.99992191770125716</v>
      </c>
      <c r="T23" s="94">
        <f>'Master Sheet'!AG34</f>
        <v>1</v>
      </c>
      <c r="U23" s="50">
        <f>'Master Sheet'!$AG$31-'Master Sheet'!$AG$32</f>
        <v>341</v>
      </c>
      <c r="V23" s="50">
        <f>'Master Sheet'!$AG$33</f>
        <v>341</v>
      </c>
      <c r="W23" s="94">
        <f>'Master Sheet'!AG35</f>
        <v>1</v>
      </c>
    </row>
    <row r="24" spans="1:23" s="26" customFormat="1" ht="20.100000000000001" customHeight="1" x14ac:dyDescent="0.2">
      <c r="A24" s="122" t="s">
        <v>108</v>
      </c>
      <c r="B24" s="94">
        <f>'Master Sheet'!AK5</f>
        <v>2.9998576990578654E-4</v>
      </c>
      <c r="C24" s="49">
        <f>'Master Sheet'!AK6</f>
        <v>3900185</v>
      </c>
      <c r="D24" s="51">
        <f>'Master Sheet'!AK7</f>
        <v>1170</v>
      </c>
      <c r="E24" s="94">
        <f t="shared" si="0"/>
        <v>1.970050019383552E-4</v>
      </c>
      <c r="F24" s="51">
        <f>'Master Sheet'!AK9</f>
        <v>1585</v>
      </c>
      <c r="G24" s="49">
        <f>'Master Sheet'!AK10</f>
        <v>8045481</v>
      </c>
      <c r="H24" s="95">
        <f>'Master Sheet'!AK11</f>
        <v>1</v>
      </c>
      <c r="I24" s="95">
        <f>'Master Sheet'!AK12</f>
        <v>1</v>
      </c>
      <c r="J24" s="50">
        <f>'Master Sheet'!AK13</f>
        <v>4765</v>
      </c>
      <c r="K24" s="50">
        <f>'Master Sheet'!AK14</f>
        <v>4765</v>
      </c>
      <c r="L24" s="50">
        <f>'Master Sheet'!AK15</f>
        <v>4765</v>
      </c>
      <c r="M24" s="50">
        <f>'Master Sheet'!AK16</f>
        <v>2755</v>
      </c>
      <c r="N24" s="50">
        <f>'Master Sheet'!AK17</f>
        <v>2010</v>
      </c>
      <c r="O24" s="97">
        <f>'Master Sheet'!AK18</f>
        <v>1</v>
      </c>
      <c r="P24" s="94">
        <f>'Master Sheet'!AK22</f>
        <v>0.99436751811531188</v>
      </c>
      <c r="Q24" s="49">
        <f>'Master Sheet'!AK23</f>
        <v>3766013</v>
      </c>
      <c r="R24" s="49">
        <f>'Master Sheet'!AK24</f>
        <v>3744801</v>
      </c>
      <c r="S24" s="94">
        <f>'Master Sheet'!AK25</f>
        <v>0.99987850496076225</v>
      </c>
      <c r="T24" s="94">
        <f>'Master Sheet'!AK34</f>
        <v>1</v>
      </c>
      <c r="U24" s="50">
        <f>'Master Sheet'!$AK$31-'Master Sheet'!$AK$32</f>
        <v>25657</v>
      </c>
      <c r="V24" s="50">
        <f>'Master Sheet'!$AK$33</f>
        <v>25657</v>
      </c>
      <c r="W24" s="94">
        <f>'Master Sheet'!AK35</f>
        <v>1</v>
      </c>
    </row>
    <row r="25" spans="1:23" s="26" customFormat="1" ht="20.100000000000001" customHeight="1" x14ac:dyDescent="0.2">
      <c r="A25" s="122" t="s">
        <v>109</v>
      </c>
      <c r="B25" s="94">
        <f>'Master Sheet'!AO5</f>
        <v>2.2543964700173208E-4</v>
      </c>
      <c r="C25" s="49">
        <f>'Master Sheet'!AO6</f>
        <v>1889641</v>
      </c>
      <c r="D25" s="51">
        <f>'Master Sheet'!AO7</f>
        <v>426</v>
      </c>
      <c r="E25" s="94">
        <f t="shared" si="0"/>
        <v>1.8456075644385781E-4</v>
      </c>
      <c r="F25" s="51">
        <f>'Master Sheet'!AO9</f>
        <v>3008</v>
      </c>
      <c r="G25" s="49">
        <f>'Master Sheet'!AO10</f>
        <v>16298156.000000002</v>
      </c>
      <c r="H25" s="95">
        <f>'Master Sheet'!AO11</f>
        <v>1</v>
      </c>
      <c r="I25" s="95">
        <f>'Master Sheet'!AO12</f>
        <v>1</v>
      </c>
      <c r="J25" s="50">
        <f>'Master Sheet'!AO13</f>
        <v>5004</v>
      </c>
      <c r="K25" s="50">
        <f>'Master Sheet'!AO14</f>
        <v>5004</v>
      </c>
      <c r="L25" s="50">
        <f>'Master Sheet'!AO15</f>
        <v>5004</v>
      </c>
      <c r="M25" s="50">
        <f>'Master Sheet'!AO16</f>
        <v>3434</v>
      </c>
      <c r="N25" s="50">
        <f>'Master Sheet'!AO17</f>
        <v>1570</v>
      </c>
      <c r="O25" s="97">
        <f>'Master Sheet'!AO18</f>
        <v>1</v>
      </c>
      <c r="P25" s="94">
        <f>'Master Sheet'!AO22</f>
        <v>1</v>
      </c>
      <c r="Q25" s="49">
        <f>'Master Sheet'!AO23</f>
        <v>7875367</v>
      </c>
      <c r="R25" s="49">
        <f>'Master Sheet'!AO24</f>
        <v>7875367</v>
      </c>
      <c r="S25" s="94">
        <f>'Master Sheet'!AO25</f>
        <v>0.99955067636517347</v>
      </c>
      <c r="T25" s="94">
        <f>'Master Sheet'!AO34</f>
        <v>1</v>
      </c>
      <c r="U25" s="50">
        <f>'Master Sheet'!$AO$31-'Master Sheet'!$AO$32</f>
        <v>4347</v>
      </c>
      <c r="V25" s="50">
        <f>'Master Sheet'!$AO$33</f>
        <v>4347</v>
      </c>
      <c r="W25" s="94">
        <f>'Master Sheet'!AO35</f>
        <v>1</v>
      </c>
    </row>
    <row r="26" spans="1:23" s="26" customFormat="1" ht="20.100000000000001" customHeight="1" x14ac:dyDescent="0.2">
      <c r="A26" s="122" t="s">
        <v>11</v>
      </c>
      <c r="B26" s="94">
        <f>'Master Sheet'!AS5</f>
        <v>6.6797947259840862E-4</v>
      </c>
      <c r="C26" s="51">
        <f>'Master Sheet'!AS6</f>
        <v>2217134</v>
      </c>
      <c r="D26" s="51">
        <f>'Master Sheet'!AS7</f>
        <v>1481</v>
      </c>
      <c r="E26" s="94">
        <f t="shared" si="0"/>
        <v>1.2293554232871919E-4</v>
      </c>
      <c r="F26" s="51">
        <f>'Master Sheet'!AS9</f>
        <v>776</v>
      </c>
      <c r="G26" s="51">
        <f>'Master Sheet'!AS10</f>
        <v>6312251</v>
      </c>
      <c r="H26" s="95">
        <f>'Master Sheet'!AS11</f>
        <v>1</v>
      </c>
      <c r="I26" s="95">
        <f>'Master Sheet'!AS12</f>
        <v>1</v>
      </c>
      <c r="J26" s="50">
        <f>'Master Sheet'!AS13</f>
        <v>3803</v>
      </c>
      <c r="K26" s="50">
        <f>'Master Sheet'!AS14</f>
        <v>3803</v>
      </c>
      <c r="L26" s="50">
        <f>'Master Sheet'!AS15</f>
        <v>3803</v>
      </c>
      <c r="M26" s="50">
        <f>'Master Sheet'!AS16</f>
        <v>2257</v>
      </c>
      <c r="N26" s="50">
        <f>'Master Sheet'!AS17</f>
        <v>1546</v>
      </c>
      <c r="O26" s="97">
        <f>'Master Sheet'!AS18</f>
        <v>1</v>
      </c>
      <c r="P26" s="94">
        <f>'Master Sheet'!AS22</f>
        <v>0.98790904356113074</v>
      </c>
      <c r="Q26" s="49">
        <f>'Master Sheet'!AS23</f>
        <v>5414460</v>
      </c>
      <c r="R26" s="49">
        <f>'Master Sheet'!AS24</f>
        <v>5348994</v>
      </c>
      <c r="S26" s="163">
        <f>'Master Sheet'!AS25</f>
        <v>1.0000404971702603</v>
      </c>
      <c r="T26" s="94">
        <f>'Master Sheet'!AS34</f>
        <v>1</v>
      </c>
      <c r="U26" s="50">
        <f>'Master Sheet'!$AS$31-'Master Sheet'!$AS$32</f>
        <v>16379</v>
      </c>
      <c r="V26" s="50">
        <f>'Master Sheet'!$AS$33</f>
        <v>16379</v>
      </c>
      <c r="W26" s="94">
        <f>'Master Sheet'!AS35</f>
        <v>1</v>
      </c>
    </row>
    <row r="27" spans="1:23" s="26" customFormat="1" ht="20.100000000000001" customHeight="1" x14ac:dyDescent="0.2">
      <c r="A27" s="122" t="s">
        <v>12</v>
      </c>
      <c r="B27" s="94">
        <f>'Master Sheet'!AW5</f>
        <v>8.9663669744916006E-5</v>
      </c>
      <c r="C27" s="49">
        <f>'Master Sheet'!AW6</f>
        <v>1639460</v>
      </c>
      <c r="D27" s="51">
        <f>'Master Sheet'!AW7</f>
        <v>147</v>
      </c>
      <c r="E27" s="94">
        <f t="shared" si="0"/>
        <v>8.0595663953279306E-6</v>
      </c>
      <c r="F27" s="51">
        <f>'Master Sheet'!AW9</f>
        <v>169</v>
      </c>
      <c r="G27" s="49">
        <f>'Master Sheet'!AW10</f>
        <v>20968870</v>
      </c>
      <c r="H27" s="95">
        <f>'Master Sheet'!AW11</f>
        <v>1</v>
      </c>
      <c r="I27" s="95">
        <f>'Master Sheet'!AW12</f>
        <v>1</v>
      </c>
      <c r="J27" s="50">
        <f>'Master Sheet'!AW13</f>
        <v>5242</v>
      </c>
      <c r="K27" s="50">
        <f>'Master Sheet'!AW14</f>
        <v>5242</v>
      </c>
      <c r="L27" s="50">
        <f>'Master Sheet'!AW15</f>
        <v>5242</v>
      </c>
      <c r="M27" s="50">
        <f>'Master Sheet'!AW16</f>
        <v>316</v>
      </c>
      <c r="N27" s="50">
        <f>'Master Sheet'!AW17</f>
        <v>4926</v>
      </c>
      <c r="O27" s="97">
        <f>'Master Sheet'!AW18</f>
        <v>1</v>
      </c>
      <c r="P27" s="94">
        <f>'Master Sheet'!AW22</f>
        <v>0.96274308557903199</v>
      </c>
      <c r="Q27" s="49">
        <f>'Master Sheet'!AW23</f>
        <v>23008615</v>
      </c>
      <c r="R27" s="49">
        <f>'Master Sheet'!AW24</f>
        <v>22151385</v>
      </c>
      <c r="S27" s="94">
        <f>'Master Sheet'!AW25</f>
        <v>0.99993379437228935</v>
      </c>
      <c r="T27" s="94">
        <f>'Master Sheet'!AW34</f>
        <v>1</v>
      </c>
      <c r="U27" s="50">
        <f>'Master Sheet'!$AW$31-'Master Sheet'!$AW$32</f>
        <v>77161</v>
      </c>
      <c r="V27" s="50">
        <f>'Master Sheet'!$AW$33</f>
        <v>77161</v>
      </c>
      <c r="W27" s="94">
        <f>'Master Sheet'!AW35</f>
        <v>1</v>
      </c>
    </row>
    <row r="28" spans="1:23" s="26" customFormat="1" ht="20.100000000000001" customHeight="1" x14ac:dyDescent="0.2">
      <c r="A28" s="122" t="s">
        <v>13</v>
      </c>
      <c r="B28" s="94">
        <f>'Master Sheet'!BA5</f>
        <v>3.0254595762130732E-4</v>
      </c>
      <c r="C28" s="49">
        <f>'Master Sheet'!BA6</f>
        <v>5840435</v>
      </c>
      <c r="D28" s="49">
        <f>'Master Sheet'!BA7</f>
        <v>1767</v>
      </c>
      <c r="E28" s="94">
        <f t="shared" si="0"/>
        <v>8.5079395317958479E-5</v>
      </c>
      <c r="F28" s="51">
        <f>'Master Sheet'!BA9</f>
        <v>2551</v>
      </c>
      <c r="G28" s="49">
        <f>'Master Sheet'!BA10</f>
        <v>29983758</v>
      </c>
      <c r="H28" s="95">
        <f>'Master Sheet'!BA11</f>
        <v>1</v>
      </c>
      <c r="I28" s="95">
        <f>'Master Sheet'!BA12</f>
        <v>1</v>
      </c>
      <c r="J28" s="50">
        <f>'Master Sheet'!BA13</f>
        <v>11401</v>
      </c>
      <c r="K28" s="50">
        <f>'Master Sheet'!BA14</f>
        <v>11401</v>
      </c>
      <c r="L28" s="50">
        <f>'Master Sheet'!BA15</f>
        <v>11401</v>
      </c>
      <c r="M28" s="50">
        <f>'Master Sheet'!BA16</f>
        <v>4318</v>
      </c>
      <c r="N28" s="50">
        <f>'Master Sheet'!BA17</f>
        <v>7083</v>
      </c>
      <c r="O28" s="97">
        <f>'Master Sheet'!BA18</f>
        <v>1</v>
      </c>
      <c r="P28" s="94">
        <f>'Master Sheet'!BA22</f>
        <v>0.97307839171084221</v>
      </c>
      <c r="Q28" s="49">
        <f>'Master Sheet'!BA23</f>
        <v>17758523</v>
      </c>
      <c r="R28" s="49">
        <f>'Master Sheet'!BA24</f>
        <v>17280435</v>
      </c>
      <c r="S28" s="163">
        <f>'Master Sheet'!BA25</f>
        <v>1.0002771601680081</v>
      </c>
      <c r="T28" s="94">
        <f>'Master Sheet'!BA34</f>
        <v>1</v>
      </c>
      <c r="U28" s="50">
        <f>'Master Sheet'!$BA$31-'Master Sheet'!$BA$32</f>
        <v>57343</v>
      </c>
      <c r="V28" s="50">
        <f>'Master Sheet'!$BA$33</f>
        <v>57343</v>
      </c>
      <c r="W28" s="94">
        <f>'Master Sheet'!BA35</f>
        <v>1</v>
      </c>
    </row>
    <row r="29" spans="1:23" s="26" customFormat="1" ht="20.100000000000001" customHeight="1" x14ac:dyDescent="0.2">
      <c r="A29" s="122" t="s">
        <v>14</v>
      </c>
      <c r="B29" s="94">
        <f>'Master Sheet'!BE5</f>
        <v>6.2460131655850198E-4</v>
      </c>
      <c r="C29" s="49">
        <f>'Master Sheet'!BE6</f>
        <v>15196894</v>
      </c>
      <c r="D29" s="49">
        <f>'Master Sheet'!BE7</f>
        <v>9492</v>
      </c>
      <c r="E29" s="94">
        <f t="shared" si="0"/>
        <v>2.7060062146210673E-4</v>
      </c>
      <c r="F29" s="51">
        <f>'Master Sheet'!BE9</f>
        <v>2031</v>
      </c>
      <c r="G29" s="49">
        <f>'Master Sheet'!BE10</f>
        <v>7505526</v>
      </c>
      <c r="H29" s="95">
        <f>'Master Sheet'!BE11</f>
        <v>0.99984939002961992</v>
      </c>
      <c r="I29" s="95">
        <f>'Master Sheet'!BE12</f>
        <v>1</v>
      </c>
      <c r="J29" s="50">
        <f>'Master Sheet'!BE13</f>
        <v>19916</v>
      </c>
      <c r="K29" s="50">
        <f>'Master Sheet'!BE14</f>
        <v>19919</v>
      </c>
      <c r="L29" s="50">
        <f>'Master Sheet'!BE15</f>
        <v>19919</v>
      </c>
      <c r="M29" s="50">
        <f>'Master Sheet'!BE16</f>
        <v>11523</v>
      </c>
      <c r="N29" s="50">
        <f>'Master Sheet'!BE17</f>
        <v>8396</v>
      </c>
      <c r="O29" s="97">
        <f>'Master Sheet'!BE18</f>
        <v>1</v>
      </c>
      <c r="P29" s="94">
        <f>'Master Sheet'!BE22</f>
        <v>0.99226327613935561</v>
      </c>
      <c r="Q29" s="49">
        <f>'Master Sheet'!BE23</f>
        <v>5203753</v>
      </c>
      <c r="R29" s="49">
        <f>'Master Sheet'!BE24</f>
        <v>5163493</v>
      </c>
      <c r="S29" s="163">
        <f>'Master Sheet'!BE25</f>
        <v>1.0013016548104268</v>
      </c>
      <c r="T29" s="94">
        <f>'Master Sheet'!BE34</f>
        <v>1</v>
      </c>
      <c r="U29" s="50">
        <f>'Master Sheet'!$BE$31-'Master Sheet'!$BE$32</f>
        <v>242834</v>
      </c>
      <c r="V29" s="50">
        <f>'Master Sheet'!$BE$33</f>
        <v>242834</v>
      </c>
      <c r="W29" s="94">
        <f>'Master Sheet'!BE35</f>
        <v>1</v>
      </c>
    </row>
    <row r="30" spans="1:23" s="26" customFormat="1" ht="20.100000000000001" customHeight="1" x14ac:dyDescent="0.2">
      <c r="A30" s="122" t="s">
        <v>15</v>
      </c>
      <c r="B30" s="94">
        <f>'Master Sheet'!BI5</f>
        <v>4.1797865522333993E-5</v>
      </c>
      <c r="C30" s="49">
        <f>'Master Sheet'!BI6</f>
        <v>71774</v>
      </c>
      <c r="D30" s="51">
        <f>'Master Sheet'!BI7</f>
        <v>3</v>
      </c>
      <c r="E30" s="94">
        <f t="shared" si="0"/>
        <v>4.4747282504750791E-5</v>
      </c>
      <c r="F30" s="51">
        <f>'Master Sheet'!BI9</f>
        <v>62</v>
      </c>
      <c r="G30" s="49">
        <f>'Master Sheet'!BI10</f>
        <v>1385559</v>
      </c>
      <c r="H30" s="95">
        <f>'Master Sheet'!BI11</f>
        <v>1</v>
      </c>
      <c r="I30" s="95">
        <f>'Master Sheet'!BI12</f>
        <v>1</v>
      </c>
      <c r="J30" s="50">
        <f>'Master Sheet'!BI13</f>
        <v>170</v>
      </c>
      <c r="K30" s="50">
        <f>'Master Sheet'!BI14</f>
        <v>170</v>
      </c>
      <c r="L30" s="50">
        <f>'Master Sheet'!BI15</f>
        <v>170</v>
      </c>
      <c r="M30" s="50">
        <f>'Master Sheet'!BI16</f>
        <v>65</v>
      </c>
      <c r="N30" s="50">
        <f>'Master Sheet'!BI17</f>
        <v>105</v>
      </c>
      <c r="O30" s="97">
        <f>'Master Sheet'!BI18</f>
        <v>1</v>
      </c>
      <c r="P30" s="94">
        <f>'Master Sheet'!BI22</f>
        <v>0.99975600142645316</v>
      </c>
      <c r="Q30" s="49">
        <f>'Master Sheet'!BI23</f>
        <v>319674</v>
      </c>
      <c r="R30" s="49">
        <f>'Master Sheet'!BI24</f>
        <v>319596</v>
      </c>
      <c r="S30" s="94">
        <f>'Master Sheet'!BI25</f>
        <v>0.99986116253239543</v>
      </c>
      <c r="T30" s="94">
        <f>'Master Sheet'!BI34</f>
        <v>1</v>
      </c>
      <c r="U30" s="50">
        <f>'Master Sheet'!$BI$31-'Master Sheet'!$BI$32</f>
        <v>72</v>
      </c>
      <c r="V30" s="50">
        <f>'Master Sheet'!$BI$33</f>
        <v>72</v>
      </c>
      <c r="W30" s="94">
        <f>'Master Sheet'!BI35</f>
        <v>1</v>
      </c>
    </row>
    <row r="31" spans="1:23" s="26" customFormat="1" ht="20.100000000000001" customHeight="1" x14ac:dyDescent="0.2">
      <c r="A31" s="122" t="s">
        <v>110</v>
      </c>
      <c r="B31" s="94">
        <f>'Master Sheet'!BM5</f>
        <v>1.3782331051591859E-4</v>
      </c>
      <c r="C31" s="49">
        <f>'Master Sheet'!BM6</f>
        <v>239437</v>
      </c>
      <c r="D31" s="49">
        <f>'Master Sheet'!BM7</f>
        <v>33</v>
      </c>
      <c r="E31" s="94">
        <f t="shared" si="0"/>
        <v>2.0027027703615802E-4</v>
      </c>
      <c r="F31" s="51">
        <f>'Master Sheet'!BM9</f>
        <v>456</v>
      </c>
      <c r="G31" s="49">
        <f>'Master Sheet'!BM10</f>
        <v>2276923</v>
      </c>
      <c r="H31" s="95">
        <f>'Master Sheet'!BM11</f>
        <v>1</v>
      </c>
      <c r="I31" s="95">
        <f>'Master Sheet'!BM12</f>
        <v>1</v>
      </c>
      <c r="J31" s="50">
        <f>'Master Sheet'!BM13</f>
        <v>698</v>
      </c>
      <c r="K31" s="50">
        <f>'Master Sheet'!BM14</f>
        <v>698</v>
      </c>
      <c r="L31" s="50">
        <f>'Master Sheet'!BM15</f>
        <v>698</v>
      </c>
      <c r="M31" s="50">
        <f>'Master Sheet'!BM16</f>
        <v>489</v>
      </c>
      <c r="N31" s="50">
        <f>'Master Sheet'!BM17</f>
        <v>209</v>
      </c>
      <c r="O31" s="97">
        <f>'Master Sheet'!BM18</f>
        <v>1</v>
      </c>
      <c r="P31" s="94">
        <f>'Master Sheet'!BM22</f>
        <v>0.98531386623619421</v>
      </c>
      <c r="Q31" s="49">
        <f>'Master Sheet'!BM23</f>
        <v>1363463</v>
      </c>
      <c r="R31" s="49">
        <f>'Master Sheet'!BM24</f>
        <v>1343439</v>
      </c>
      <c r="S31" s="94">
        <f>'Master Sheet'!BM25</f>
        <v>0.99984988768382055</v>
      </c>
      <c r="T31" s="94">
        <f>'Master Sheet'!BM34</f>
        <v>1</v>
      </c>
      <c r="U31" s="50">
        <f>'Master Sheet'!$BM$31-'Master Sheet'!$BM$32</f>
        <v>1532</v>
      </c>
      <c r="V31" s="50">
        <f>'Master Sheet'!$BM$33</f>
        <v>1532</v>
      </c>
      <c r="W31" s="94">
        <f>'Master Sheet'!BM35</f>
        <v>1</v>
      </c>
    </row>
    <row r="32" spans="1:23" s="26" customFormat="1" ht="20.100000000000001" customHeight="1" x14ac:dyDescent="0.2">
      <c r="A32" s="122" t="s">
        <v>17</v>
      </c>
      <c r="B32" s="94">
        <f>'Master Sheet'!BQ5</f>
        <v>6.4838033085491207E-5</v>
      </c>
      <c r="C32" s="49">
        <f>'Master Sheet'!BQ6</f>
        <v>1326382</v>
      </c>
      <c r="D32" s="51">
        <f>'Master Sheet'!BQ7</f>
        <v>86</v>
      </c>
      <c r="E32" s="94">
        <f t="shared" si="0"/>
        <v>2.3076310188036776E-4</v>
      </c>
      <c r="F32" s="51">
        <f>'Master Sheet'!BQ9</f>
        <v>1871</v>
      </c>
      <c r="G32" s="49">
        <f>'Master Sheet'!BQ10</f>
        <v>8107882</v>
      </c>
      <c r="H32" s="96">
        <f>'Master Sheet'!BQ11</f>
        <v>1</v>
      </c>
      <c r="I32" s="95">
        <f>'Master Sheet'!BQ12</f>
        <v>1</v>
      </c>
      <c r="J32" s="50">
        <f>'Master Sheet'!BQ13</f>
        <v>8930</v>
      </c>
      <c r="K32" s="50">
        <f>'Master Sheet'!BQ14</f>
        <v>8930</v>
      </c>
      <c r="L32" s="50">
        <f>'Master Sheet'!BQ15</f>
        <v>8930</v>
      </c>
      <c r="M32" s="50">
        <f>'Master Sheet'!BQ16</f>
        <v>1957</v>
      </c>
      <c r="N32" s="50">
        <f>'Master Sheet'!BQ17</f>
        <v>6973</v>
      </c>
      <c r="O32" s="97">
        <f>'Master Sheet'!BQ18</f>
        <v>1</v>
      </c>
      <c r="P32" s="94">
        <f>'Master Sheet'!BQ22</f>
        <v>0.99833162956800126</v>
      </c>
      <c r="Q32" s="49">
        <f>'Master Sheet'!BQ23</f>
        <v>15661390</v>
      </c>
      <c r="R32" s="49">
        <f>'Master Sheet'!BQ24</f>
        <v>15635261</v>
      </c>
      <c r="S32" s="94">
        <f>'Master Sheet'!BQ25</f>
        <v>0.99982749885401334</v>
      </c>
      <c r="T32" s="94">
        <f>'Master Sheet'!BQ34</f>
        <v>1</v>
      </c>
      <c r="U32" s="50">
        <f>'Master Sheet'!$BQ$31-'Master Sheet'!$BQ$32</f>
        <v>8966</v>
      </c>
      <c r="V32" s="50">
        <f>'Master Sheet'!$BQ$33</f>
        <v>8966</v>
      </c>
      <c r="W32" s="94">
        <f>'Master Sheet'!BQ35</f>
        <v>1</v>
      </c>
    </row>
    <row r="33" spans="1:23" s="26" customFormat="1" ht="20.100000000000001" customHeight="1" x14ac:dyDescent="0.2">
      <c r="A33" s="122" t="s">
        <v>18</v>
      </c>
      <c r="B33" s="94">
        <f>'Master Sheet'!BU5</f>
        <v>2.9327396292672082E-4</v>
      </c>
      <c r="C33" s="49">
        <f>'Master Sheet'!BU6</f>
        <v>1043393</v>
      </c>
      <c r="D33" s="51">
        <f>'Master Sheet'!BU7</f>
        <v>306</v>
      </c>
      <c r="E33" s="94">
        <f t="shared" si="0"/>
        <v>3.4042297107909241E-4</v>
      </c>
      <c r="F33" s="51">
        <f>'Master Sheet'!BU9</f>
        <v>4005</v>
      </c>
      <c r="G33" s="49">
        <f>'Master Sheet'!BU10</f>
        <v>11764775.999999998</v>
      </c>
      <c r="H33" s="95">
        <f>'Master Sheet'!BU11</f>
        <v>1</v>
      </c>
      <c r="I33" s="95">
        <f>'Master Sheet'!BU12</f>
        <v>1</v>
      </c>
      <c r="J33" s="50">
        <f>'Master Sheet'!BU13</f>
        <v>9451</v>
      </c>
      <c r="K33" s="50">
        <f>'Master Sheet'!BU14</f>
        <v>9451</v>
      </c>
      <c r="L33" s="50">
        <f>'Master Sheet'!BU15</f>
        <v>9451</v>
      </c>
      <c r="M33" s="50">
        <f>'Master Sheet'!BU16</f>
        <v>4311</v>
      </c>
      <c r="N33" s="50">
        <f>'Master Sheet'!BU17</f>
        <v>5140</v>
      </c>
      <c r="O33" s="97">
        <f>'Master Sheet'!BU18</f>
        <v>1</v>
      </c>
      <c r="P33" s="94">
        <f>'Master Sheet'!BU22</f>
        <v>1</v>
      </c>
      <c r="Q33" s="49">
        <f>'Master Sheet'!BU23</f>
        <v>5953153</v>
      </c>
      <c r="R33" s="49">
        <f>'Master Sheet'!BU24</f>
        <v>5953153</v>
      </c>
      <c r="S33" s="163">
        <f>'Master Sheet'!BU25</f>
        <v>1.0000731660919064</v>
      </c>
      <c r="T33" s="94">
        <f>'Master Sheet'!BU34</f>
        <v>1</v>
      </c>
      <c r="U33" s="50">
        <f>'Master Sheet'!$BU$31-'Master Sheet'!$BU$32</f>
        <v>19026</v>
      </c>
      <c r="V33" s="50">
        <f>'Master Sheet'!$BU$33</f>
        <v>19026</v>
      </c>
      <c r="W33" s="94">
        <f>'Master Sheet'!BU35</f>
        <v>1</v>
      </c>
    </row>
    <row r="34" spans="1:23" s="26" customFormat="1" ht="20.100000000000001" customHeight="1" x14ac:dyDescent="0.2">
      <c r="A34" s="122" t="s">
        <v>19</v>
      </c>
      <c r="B34" s="94">
        <f>'Master Sheet'!BY5</f>
        <v>6.9316023512395553E-4</v>
      </c>
      <c r="C34" s="49">
        <f>'Master Sheet'!BY6</f>
        <v>3596571</v>
      </c>
      <c r="D34" s="49">
        <f>'Master Sheet'!BY7</f>
        <v>2493</v>
      </c>
      <c r="E34" s="94">
        <f t="shared" si="0"/>
        <v>2.4278079264534845E-4</v>
      </c>
      <c r="F34" s="51">
        <f>'Master Sheet'!BY9</f>
        <v>4292</v>
      </c>
      <c r="G34" s="49">
        <f>'Master Sheet'!BY10</f>
        <v>17678499</v>
      </c>
      <c r="H34" s="95">
        <f>'Master Sheet'!BY11</f>
        <v>1</v>
      </c>
      <c r="I34" s="95">
        <f>'Master Sheet'!BY12</f>
        <v>1</v>
      </c>
      <c r="J34" s="50">
        <f>'Master Sheet'!BY13</f>
        <v>7928</v>
      </c>
      <c r="K34" s="50">
        <f>'Master Sheet'!BY14</f>
        <v>7928</v>
      </c>
      <c r="L34" s="50">
        <f>'Master Sheet'!BY15</f>
        <v>7928</v>
      </c>
      <c r="M34" s="50">
        <f>'Master Sheet'!BY16</f>
        <v>6785</v>
      </c>
      <c r="N34" s="50">
        <f>'Master Sheet'!BY17</f>
        <v>1143</v>
      </c>
      <c r="O34" s="97">
        <f>'Master Sheet'!BY18</f>
        <v>1</v>
      </c>
      <c r="P34" s="94">
        <f>'Master Sheet'!BY22</f>
        <v>0.99241750581436905</v>
      </c>
      <c r="Q34" s="49">
        <f>'Master Sheet'!BY23</f>
        <v>6141251</v>
      </c>
      <c r="R34" s="49">
        <f>'Master Sheet'!BY24</f>
        <v>6094685</v>
      </c>
      <c r="S34" s="94">
        <f>'Master Sheet'!BY25</f>
        <v>0.99973593770477054</v>
      </c>
      <c r="T34" s="94">
        <f>'Master Sheet'!BY34</f>
        <v>1</v>
      </c>
      <c r="U34" s="50">
        <f>'Master Sheet'!$BY$31-'Master Sheet'!$BY$32</f>
        <v>33618</v>
      </c>
      <c r="V34" s="50">
        <f>'Master Sheet'!$BY$33</f>
        <v>33618</v>
      </c>
      <c r="W34" s="94">
        <f>'Master Sheet'!BY35</f>
        <v>1</v>
      </c>
    </row>
    <row r="35" spans="1:23" s="26" customFormat="1" ht="20.100000000000001" customHeight="1" x14ac:dyDescent="0.2">
      <c r="A35" s="122" t="s">
        <v>111</v>
      </c>
      <c r="B35" s="94">
        <f>'Master Sheet'!CC5</f>
        <v>1.9014987664669152E-4</v>
      </c>
      <c r="C35" s="49">
        <f>'Master Sheet'!CC6</f>
        <v>3891667</v>
      </c>
      <c r="D35" s="51">
        <f>'Master Sheet'!CC7</f>
        <v>740</v>
      </c>
      <c r="E35" s="94">
        <f t="shared" si="0"/>
        <v>4.7583635486851119E-4</v>
      </c>
      <c r="F35" s="51">
        <f>'Master Sheet'!CC9</f>
        <v>10193</v>
      </c>
      <c r="G35" s="49">
        <f>'Master Sheet'!CC10</f>
        <v>21421230.000000004</v>
      </c>
      <c r="H35" s="95">
        <f>'Master Sheet'!CC11</f>
        <v>1</v>
      </c>
      <c r="I35" s="95">
        <f>'Master Sheet'!CC12</f>
        <v>1</v>
      </c>
      <c r="J35" s="50">
        <f>'Master Sheet'!CC13</f>
        <v>18137</v>
      </c>
      <c r="K35" s="50">
        <f>'Master Sheet'!CC14</f>
        <v>18137</v>
      </c>
      <c r="L35" s="50">
        <f>'Master Sheet'!CC15</f>
        <v>18137</v>
      </c>
      <c r="M35" s="50">
        <f>'Master Sheet'!CC16</f>
        <v>10933</v>
      </c>
      <c r="N35" s="50">
        <f>'Master Sheet'!CC17</f>
        <v>7204</v>
      </c>
      <c r="O35" s="97">
        <f>'Master Sheet'!CC18</f>
        <v>1</v>
      </c>
      <c r="P35" s="94">
        <f>'Master Sheet'!CC22</f>
        <v>0.98825009711960854</v>
      </c>
      <c r="Q35" s="49">
        <f>'Master Sheet'!CC23</f>
        <v>18315045</v>
      </c>
      <c r="R35" s="49">
        <f>'Master Sheet'!CC24</f>
        <v>18099845</v>
      </c>
      <c r="S35" s="163">
        <f>'Master Sheet'!CC25</f>
        <v>1.0000647330398527</v>
      </c>
      <c r="T35" s="94">
        <f>'Master Sheet'!CC34</f>
        <v>1</v>
      </c>
      <c r="U35" s="50">
        <f>'Master Sheet'!$CC$31-'Master Sheet'!$CC$32</f>
        <v>14955</v>
      </c>
      <c r="V35" s="50">
        <f>'Master Sheet'!$CC$33</f>
        <v>14955</v>
      </c>
      <c r="W35" s="94">
        <f>'Master Sheet'!CC35</f>
        <v>1</v>
      </c>
    </row>
    <row r="36" spans="1:23" s="26" customFormat="1" ht="20.100000000000001" customHeight="1" x14ac:dyDescent="0.2">
      <c r="A36" s="122" t="s">
        <v>21</v>
      </c>
      <c r="B36" s="94">
        <f>'Master Sheet'!CG5</f>
        <v>2.8961781999468624E-4</v>
      </c>
      <c r="C36" s="49">
        <f>'Master Sheet'!CG6</f>
        <v>2423884</v>
      </c>
      <c r="D36" s="51">
        <f>'Master Sheet'!CG7</f>
        <v>702</v>
      </c>
      <c r="E36" s="94">
        <f t="shared" si="0"/>
        <v>2.329022481811223E-4</v>
      </c>
      <c r="F36" s="51">
        <f>'Master Sheet'!CG9</f>
        <v>4403</v>
      </c>
      <c r="G36" s="49">
        <f>'Master Sheet'!CG10</f>
        <v>18904927</v>
      </c>
      <c r="H36" s="95">
        <f>'Master Sheet'!CG11</f>
        <v>1</v>
      </c>
      <c r="I36" s="95">
        <f>'Master Sheet'!CG12</f>
        <v>1</v>
      </c>
      <c r="J36" s="50">
        <f>'Master Sheet'!CG13</f>
        <v>11329</v>
      </c>
      <c r="K36" s="50">
        <f>'Master Sheet'!CG14</f>
        <v>11329</v>
      </c>
      <c r="L36" s="50">
        <f>'Master Sheet'!CG15</f>
        <v>11329</v>
      </c>
      <c r="M36" s="50">
        <f>'Master Sheet'!CG16</f>
        <v>5105</v>
      </c>
      <c r="N36" s="50">
        <f>'Master Sheet'!CG17</f>
        <v>6224</v>
      </c>
      <c r="O36" s="97">
        <f>'Master Sheet'!CG18</f>
        <v>1</v>
      </c>
      <c r="P36" s="94">
        <f>'Master Sheet'!CG22</f>
        <v>0.99288375046332444</v>
      </c>
      <c r="Q36" s="49">
        <f>'Master Sheet'!CG23</f>
        <v>18842088</v>
      </c>
      <c r="R36" s="49">
        <f>'Master Sheet'!CG24</f>
        <v>18708003</v>
      </c>
      <c r="S36" s="163">
        <f>'Master Sheet'!CG25</f>
        <v>1.0000988686656329</v>
      </c>
      <c r="T36" s="94">
        <f>'Master Sheet'!CG34</f>
        <v>1</v>
      </c>
      <c r="U36" s="50">
        <f>'Master Sheet'!$CG$31-'Master Sheet'!$CG$32</f>
        <v>11333</v>
      </c>
      <c r="V36" s="50">
        <f>'Master Sheet'!$CG$33</f>
        <v>11333</v>
      </c>
      <c r="W36" s="94">
        <f>'Master Sheet'!CG35</f>
        <v>1</v>
      </c>
    </row>
    <row r="37" spans="1:23" s="26" customFormat="1" ht="20.100000000000001" customHeight="1" x14ac:dyDescent="0.2">
      <c r="A37" s="122" t="s">
        <v>22</v>
      </c>
      <c r="B37" s="94">
        <f>'Master Sheet'!CK5</f>
        <v>7.6518045337446597E-4</v>
      </c>
      <c r="C37" s="49">
        <f>'Master Sheet'!CK6</f>
        <v>495308</v>
      </c>
      <c r="D37" s="51">
        <f>'Master Sheet'!CK7</f>
        <v>379</v>
      </c>
      <c r="E37" s="94">
        <f t="shared" si="0"/>
        <v>1.1037892101778293E-4</v>
      </c>
      <c r="F37" s="51">
        <f>'Master Sheet'!CK9</f>
        <v>1855</v>
      </c>
      <c r="G37" s="49">
        <f>'Master Sheet'!CK10</f>
        <v>16805744.999999996</v>
      </c>
      <c r="H37" s="95">
        <f>'Master Sheet'!CK11</f>
        <v>1</v>
      </c>
      <c r="I37" s="95">
        <f>'Master Sheet'!CK12</f>
        <v>1</v>
      </c>
      <c r="J37" s="50">
        <f>'Master Sheet'!CK13</f>
        <v>3032</v>
      </c>
      <c r="K37" s="50">
        <f>'Master Sheet'!CK14</f>
        <v>3032</v>
      </c>
      <c r="L37" s="50">
        <f>'Master Sheet'!CK15</f>
        <v>3032</v>
      </c>
      <c r="M37" s="50">
        <f>'Master Sheet'!CK16</f>
        <v>2234</v>
      </c>
      <c r="N37" s="50">
        <f>'Master Sheet'!CK17</f>
        <v>798</v>
      </c>
      <c r="O37" s="97">
        <f>'Master Sheet'!CK18</f>
        <v>1</v>
      </c>
      <c r="P37" s="94">
        <f>'Master Sheet'!CK22</f>
        <v>0.98901029743464808</v>
      </c>
      <c r="Q37" s="49">
        <f>'Master Sheet'!CK23</f>
        <v>12346376</v>
      </c>
      <c r="R37" s="49">
        <f>'Master Sheet'!CK24</f>
        <v>12210693</v>
      </c>
      <c r="S37" s="163">
        <f>'Master Sheet'!CK25</f>
        <v>1.0000526316419038</v>
      </c>
      <c r="T37" s="94">
        <f>'Master Sheet'!CK34</f>
        <v>1</v>
      </c>
      <c r="U37" s="50">
        <f>'Master Sheet'!$CK$31-'Master Sheet'!$CK$32</f>
        <v>2508</v>
      </c>
      <c r="V37" s="50">
        <f>'Master Sheet'!$CK$33</f>
        <v>2508</v>
      </c>
      <c r="W37" s="94">
        <f>'Master Sheet'!CK35</f>
        <v>1</v>
      </c>
    </row>
    <row r="38" spans="1:23" s="26" customFormat="1" x14ac:dyDescent="0.2">
      <c r="B38" s="52"/>
      <c r="T38" s="52"/>
    </row>
    <row r="39" spans="1:23" s="15" customFormat="1" ht="12.75" customHeight="1" x14ac:dyDescent="0.2">
      <c r="A39" s="217" t="s">
        <v>112</v>
      </c>
      <c r="B39" s="217"/>
      <c r="C39" s="217"/>
      <c r="D39" s="217"/>
      <c r="E39" s="217"/>
      <c r="F39" s="217"/>
      <c r="G39" s="217"/>
      <c r="H39" s="217"/>
      <c r="I39" s="217"/>
      <c r="J39" s="217"/>
      <c r="K39" s="217"/>
      <c r="L39" s="217"/>
      <c r="M39" s="53"/>
      <c r="N39" s="53"/>
      <c r="O39" s="53"/>
      <c r="P39" s="53"/>
      <c r="Q39" s="53"/>
      <c r="R39" s="53"/>
      <c r="S39" s="53"/>
      <c r="T39" s="53"/>
      <c r="U39" s="53"/>
      <c r="V39" s="53"/>
      <c r="W39" s="53"/>
    </row>
    <row r="40" spans="1:23" s="15" customFormat="1" ht="16.5" customHeight="1" x14ac:dyDescent="0.2">
      <c r="A40" s="193" t="s">
        <v>113</v>
      </c>
      <c r="B40" s="193"/>
      <c r="C40" s="193"/>
      <c r="D40" s="193"/>
      <c r="E40" s="193"/>
      <c r="F40" s="193"/>
      <c r="G40" s="193"/>
      <c r="H40" s="193"/>
      <c r="I40" s="193"/>
      <c r="J40" s="193"/>
      <c r="K40" s="193"/>
      <c r="L40" s="193"/>
    </row>
    <row r="41" spans="1:23" s="15" customFormat="1" x14ac:dyDescent="0.2">
      <c r="A41" s="54" t="s">
        <v>114</v>
      </c>
      <c r="B41" s="55"/>
    </row>
    <row r="42" spans="1:23" s="15" customFormat="1" x14ac:dyDescent="0.2">
      <c r="A42" s="54" t="s">
        <v>115</v>
      </c>
      <c r="B42" s="55"/>
    </row>
    <row r="43" spans="1:23" s="15" customFormat="1" x14ac:dyDescent="0.2">
      <c r="A43" s="54" t="s">
        <v>116</v>
      </c>
      <c r="B43" s="55"/>
    </row>
    <row r="44" spans="1:23" s="26" customFormat="1" x14ac:dyDescent="0.2">
      <c r="B44" s="52"/>
    </row>
    <row r="45" spans="1:23" s="26" customFormat="1" x14ac:dyDescent="0.2">
      <c r="B45" s="52"/>
    </row>
    <row r="46" spans="1:23" s="26" customFormat="1" x14ac:dyDescent="0.2">
      <c r="B46" s="52"/>
    </row>
    <row r="47" spans="1:23" s="26" customFormat="1" x14ac:dyDescent="0.2">
      <c r="A47" s="56"/>
      <c r="B47" s="52"/>
    </row>
    <row r="48" spans="1:23" s="26" customFormat="1" x14ac:dyDescent="0.2">
      <c r="A48" s="57"/>
      <c r="B48" s="52"/>
    </row>
    <row r="49" spans="1:2" s="26" customFormat="1" x14ac:dyDescent="0.2">
      <c r="A49" s="58"/>
      <c r="B49" s="52"/>
    </row>
    <row r="50" spans="1:2" s="26" customFormat="1" x14ac:dyDescent="0.2">
      <c r="A50" s="58"/>
      <c r="B50" s="52"/>
    </row>
    <row r="51" spans="1:2" s="26" customFormat="1" x14ac:dyDescent="0.2">
      <c r="B51" s="52"/>
    </row>
    <row r="52" spans="1:2" s="26" customFormat="1" x14ac:dyDescent="0.2">
      <c r="A52" s="59"/>
      <c r="B52" s="52"/>
    </row>
    <row r="53" spans="1:2" s="26" customFormat="1" x14ac:dyDescent="0.2">
      <c r="B53" s="52"/>
    </row>
    <row r="54" spans="1:2" s="26" customFormat="1" x14ac:dyDescent="0.2">
      <c r="B54" s="52"/>
    </row>
    <row r="55" spans="1:2" s="26" customFormat="1" x14ac:dyDescent="0.2">
      <c r="A55" s="59"/>
      <c r="B55" s="52"/>
    </row>
    <row r="56" spans="1:2" s="26" customFormat="1" x14ac:dyDescent="0.2">
      <c r="B56" s="52"/>
    </row>
    <row r="57" spans="1:2" s="26" customFormat="1" x14ac:dyDescent="0.2">
      <c r="B57" s="52"/>
    </row>
    <row r="58" spans="1:2" s="26" customFormat="1" x14ac:dyDescent="0.2">
      <c r="A58" s="58"/>
      <c r="B58" s="52"/>
    </row>
    <row r="59" spans="1:2" s="26" customFormat="1" x14ac:dyDescent="0.2">
      <c r="A59" s="58"/>
      <c r="B59" s="52"/>
    </row>
    <row r="60" spans="1:2" s="26" customFormat="1" x14ac:dyDescent="0.2">
      <c r="B60" s="52"/>
    </row>
    <row r="61" spans="1:2" s="26" customFormat="1" x14ac:dyDescent="0.2">
      <c r="A61" s="57"/>
      <c r="B61" s="52"/>
    </row>
    <row r="62" spans="1:2" s="26" customFormat="1" x14ac:dyDescent="0.2">
      <c r="A62" s="60"/>
      <c r="B62" s="52"/>
    </row>
    <row r="63" spans="1:2" s="26" customFormat="1" x14ac:dyDescent="0.2">
      <c r="B63" s="52"/>
    </row>
    <row r="64" spans="1:2" s="26" customFormat="1" x14ac:dyDescent="0.2">
      <c r="B64" s="52"/>
    </row>
    <row r="65" spans="1:2" s="26" customFormat="1" x14ac:dyDescent="0.2">
      <c r="A65" s="57"/>
      <c r="B65" s="52"/>
    </row>
    <row r="66" spans="1:2" s="26" customFormat="1" x14ac:dyDescent="0.2">
      <c r="B66" s="52"/>
    </row>
    <row r="67" spans="1:2" s="26" customFormat="1" x14ac:dyDescent="0.2">
      <c r="B67" s="52"/>
    </row>
    <row r="68" spans="1:2" s="26" customFormat="1" x14ac:dyDescent="0.2">
      <c r="B68" s="52"/>
    </row>
    <row r="69" spans="1:2" s="26" customFormat="1" x14ac:dyDescent="0.2">
      <c r="B69" s="52"/>
    </row>
    <row r="70" spans="1:2" s="26" customFormat="1" x14ac:dyDescent="0.2">
      <c r="A70" s="57"/>
      <c r="B70" s="52"/>
    </row>
    <row r="71" spans="1:2" s="26" customFormat="1" x14ac:dyDescent="0.2">
      <c r="B71" s="52"/>
    </row>
    <row r="72" spans="1:2" s="26" customFormat="1" x14ac:dyDescent="0.2">
      <c r="B72" s="52"/>
    </row>
    <row r="73" spans="1:2" s="26" customFormat="1" x14ac:dyDescent="0.2">
      <c r="B73" s="52"/>
    </row>
    <row r="74" spans="1:2" s="26" customFormat="1" x14ac:dyDescent="0.2">
      <c r="A74" s="57"/>
      <c r="B74" s="52"/>
    </row>
    <row r="75" spans="1:2" s="26" customFormat="1" x14ac:dyDescent="0.2">
      <c r="B75" s="52"/>
    </row>
    <row r="76" spans="1:2" s="26" customFormat="1" x14ac:dyDescent="0.2">
      <c r="B76" s="52"/>
    </row>
    <row r="77" spans="1:2" s="26" customFormat="1" x14ac:dyDescent="0.2">
      <c r="A77" s="57"/>
      <c r="B77" s="52"/>
    </row>
    <row r="78" spans="1:2" s="26" customFormat="1" x14ac:dyDescent="0.2">
      <c r="B78" s="52"/>
    </row>
  </sheetData>
  <mergeCells count="14">
    <mergeCell ref="L8:O8"/>
    <mergeCell ref="A1:W1"/>
    <mergeCell ref="A3:W3"/>
    <mergeCell ref="A7:W7"/>
    <mergeCell ref="A39:L39"/>
    <mergeCell ref="A40:L40"/>
    <mergeCell ref="A9:W9"/>
    <mergeCell ref="B10:O10"/>
    <mergeCell ref="P10:S10"/>
    <mergeCell ref="T10:W10"/>
    <mergeCell ref="B13:W13"/>
    <mergeCell ref="A15:W15"/>
    <mergeCell ref="H12:I12"/>
    <mergeCell ref="H11:I11"/>
  </mergeCells>
  <conditionalFormatting sqref="W16:W37">
    <cfRule type="cellIs" dxfId="47" priority="12" stopIfTrue="1" operator="lessThan">
      <formula>1</formula>
    </cfRule>
  </conditionalFormatting>
  <conditionalFormatting sqref="P16:P37">
    <cfRule type="cellIs" dxfId="46" priority="11" stopIfTrue="1" operator="lessThan">
      <formula>0.95</formula>
    </cfRule>
  </conditionalFormatting>
  <conditionalFormatting sqref="S16:S37">
    <cfRule type="cellIs" dxfId="45" priority="10" stopIfTrue="1" operator="lessThan">
      <formula>0.95</formula>
    </cfRule>
  </conditionalFormatting>
  <conditionalFormatting sqref="I17:I36">
    <cfRule type="cellIs" dxfId="44" priority="9" stopIfTrue="1" operator="lessThan">
      <formula>1</formula>
    </cfRule>
  </conditionalFormatting>
  <conditionalFormatting sqref="O16:O37">
    <cfRule type="cellIs" dxfId="43" priority="8" operator="lessThan">
      <formula>100%</formula>
    </cfRule>
  </conditionalFormatting>
  <conditionalFormatting sqref="T16:T37">
    <cfRule type="cellIs" dxfId="42" priority="7" operator="lessThan">
      <formula>1</formula>
    </cfRule>
  </conditionalFormatting>
  <conditionalFormatting sqref="B16:B20 B22:B37">
    <cfRule type="cellIs" dxfId="41" priority="5" operator="greaterThan">
      <formula>0.1%</formula>
    </cfRule>
  </conditionalFormatting>
  <conditionalFormatting sqref="H16:H37">
    <cfRule type="cellIs" dxfId="40" priority="4" operator="lessThan">
      <formula>0.98</formula>
    </cfRule>
  </conditionalFormatting>
  <conditionalFormatting sqref="I37">
    <cfRule type="cellIs" dxfId="39" priority="3" operator="lessThan">
      <formula>0.98</formula>
    </cfRule>
  </conditionalFormatting>
  <conditionalFormatting sqref="E16:E34 E36:E37">
    <cfRule type="cellIs" dxfId="38" priority="1" operator="greaterThan">
      <formula>0.1%</formula>
    </cfRule>
  </conditionalFormatting>
  <printOptions verticalCentered="1"/>
  <pageMargins left="0.44" right="0.43" top="0.55000000000000004" bottom="0.44" header="0.47" footer="0.18"/>
  <pageSetup paperSize="5" scale="80" orientation="landscape" horizontalDpi="4294967295" r:id="rId1"/>
  <headerFooter differentOddEven="1" differentFirst="1" alignWithMargins="0">
    <oddFooter>&amp;CPage &amp;P of &amp;N Internal Internal Internal Internal Internal Internal Internal Restricted&amp;L&amp;"vodafone rg,Regular"&amp;8&amp;K666666C2 – Vodafone Idea Internal</oddFooter>
    <evenFooter>&amp;CPage &amp;P of &amp;N Internal Internal Internal Internal Internal Internal Internal Restricted&amp;L&amp;"vodafone rg,Regular"&amp;8&amp;K666666C2 – Vodafone Idea Internal</evenFooter>
    <firstFooter>&amp;L&amp;"vodafone rg,Regular"&amp;8&amp;K666666C2 – Vodafone Idea Internal</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54"/>
  <sheetViews>
    <sheetView zoomScaleNormal="100" workbookViewId="0">
      <pane xSplit="4" ySplit="3" topLeftCell="E4" activePane="bottomRight" state="frozen"/>
      <selection pane="topRight" activeCell="E1" sqref="E1"/>
      <selection pane="bottomLeft" activeCell="A4" sqref="A4"/>
      <selection pane="bottomRight"/>
    </sheetView>
  </sheetViews>
  <sheetFormatPr defaultRowHeight="11.25" x14ac:dyDescent="0.2"/>
  <cols>
    <col min="1" max="1" width="6.5703125" style="4" customWidth="1"/>
    <col min="2" max="2" width="29" style="4" customWidth="1"/>
    <col min="3" max="3" width="13.28515625" style="4" customWidth="1"/>
    <col min="4" max="4" width="19.28515625" style="4" customWidth="1"/>
    <col min="5" max="5" width="9.42578125" style="11" bestFit="1" customWidth="1"/>
    <col min="6" max="6" width="11.42578125" style="4" bestFit="1" customWidth="1"/>
    <col min="7" max="7" width="10.42578125" style="4" bestFit="1" customWidth="1"/>
    <col min="8" max="8" width="11" style="4" bestFit="1" customWidth="1"/>
    <col min="9" max="9" width="9" style="11" bestFit="1" customWidth="1"/>
    <col min="10" max="11" width="10.42578125" style="4" bestFit="1" customWidth="1"/>
    <col min="12" max="12" width="8.5703125" style="4" customWidth="1"/>
    <col min="13" max="13" width="9.42578125" style="11" bestFit="1" customWidth="1"/>
    <col min="14" max="14" width="11.42578125" style="4" bestFit="1" customWidth="1"/>
    <col min="15" max="15" width="11.28515625" style="4" bestFit="1" customWidth="1"/>
    <col min="16" max="16" width="9.28515625" style="4" bestFit="1" customWidth="1"/>
    <col min="17" max="17" width="9.42578125" style="11" bestFit="1" customWidth="1"/>
    <col min="18" max="18" width="9.85546875" style="4" bestFit="1" customWidth="1"/>
    <col min="19" max="19" width="11.28515625" style="4" bestFit="1" customWidth="1"/>
    <col min="20" max="20" width="9.28515625" style="4" bestFit="1" customWidth="1"/>
    <col min="21" max="21" width="9.42578125" style="11" bestFit="1" customWidth="1"/>
    <col min="22" max="22" width="9.85546875" style="4" bestFit="1" customWidth="1"/>
    <col min="23" max="23" width="11.42578125" style="4" bestFit="1" customWidth="1"/>
    <col min="24" max="24" width="10" style="4" bestFit="1" customWidth="1"/>
    <col min="25" max="25" width="8.5703125" style="11" bestFit="1" customWidth="1"/>
    <col min="26" max="26" width="9" style="4" bestFit="1" customWidth="1"/>
    <col min="27" max="27" width="10.42578125" style="4" bestFit="1" customWidth="1"/>
    <col min="28" max="28" width="8.42578125" style="4" bestFit="1" customWidth="1"/>
    <col min="29" max="29" width="8" style="11" bestFit="1" customWidth="1"/>
    <col min="30" max="30" width="8" style="4" bestFit="1" customWidth="1"/>
    <col min="31" max="31" width="8.85546875" style="4" bestFit="1" customWidth="1"/>
    <col min="32" max="32" width="7.7109375" style="4" bestFit="1" customWidth="1"/>
    <col min="33" max="33" width="8" style="11" bestFit="1" customWidth="1"/>
    <col min="34" max="34" width="8.7109375" style="4" bestFit="1" customWidth="1"/>
    <col min="35" max="35" width="8.85546875" style="4" bestFit="1" customWidth="1"/>
    <col min="36" max="36" width="7.7109375" style="4" bestFit="1" customWidth="1"/>
    <col min="37" max="37" width="8.7109375" style="11" bestFit="1" customWidth="1"/>
    <col min="38" max="38" width="9" style="4" bestFit="1" customWidth="1"/>
    <col min="39" max="39" width="10.42578125" style="4" bestFit="1" customWidth="1"/>
    <col min="40" max="40" width="8.42578125" style="4" bestFit="1" customWidth="1"/>
    <col min="41" max="41" width="9.42578125" style="11" bestFit="1" customWidth="1"/>
    <col min="42" max="42" width="9.85546875" style="4" bestFit="1" customWidth="1"/>
    <col min="43" max="43" width="11.28515625" style="4" bestFit="1" customWidth="1"/>
    <col min="44" max="44" width="9.28515625" style="4" bestFit="1" customWidth="1"/>
    <col min="45" max="45" width="10" style="11" bestFit="1" customWidth="1"/>
    <col min="46" max="46" width="11.140625" style="4" bestFit="1" customWidth="1"/>
    <col min="47" max="47" width="10.42578125" style="4" bestFit="1" customWidth="1"/>
    <col min="48" max="48" width="8.7109375" style="4" bestFit="1" customWidth="1"/>
    <col min="49" max="49" width="9.42578125" style="11" bestFit="1" customWidth="1"/>
    <col min="50" max="50" width="9.85546875" style="4" bestFit="1" customWidth="1"/>
    <col min="51" max="51" width="11.28515625" style="4" bestFit="1" customWidth="1"/>
    <col min="52" max="52" width="9.28515625" style="4" bestFit="1" customWidth="1"/>
    <col min="53" max="53" width="9.42578125" style="11" bestFit="1" customWidth="1"/>
    <col min="54" max="54" width="9.85546875" style="4" bestFit="1" customWidth="1"/>
    <col min="55" max="55" width="11.42578125" style="4" bestFit="1" customWidth="1"/>
    <col min="56" max="56" width="9.28515625" style="4" bestFit="1" customWidth="1"/>
    <col min="57" max="57" width="9.42578125" style="11" bestFit="1" customWidth="1"/>
    <col min="58" max="58" width="9.28515625" style="4" bestFit="1" customWidth="1"/>
    <col min="59" max="59" width="10.42578125" style="4" bestFit="1" customWidth="1"/>
    <col min="60" max="60" width="8.42578125" style="4" bestFit="1" customWidth="1"/>
    <col min="61" max="61" width="8.5703125" style="11" bestFit="1" customWidth="1"/>
    <col min="62" max="62" width="9.140625" style="4" bestFit="1" customWidth="1"/>
    <col min="63" max="63" width="10.42578125" style="4" bestFit="1" customWidth="1"/>
    <col min="64" max="64" width="8.42578125" style="4" bestFit="1" customWidth="1"/>
    <col min="65" max="65" width="8.42578125" style="11" bestFit="1" customWidth="1"/>
    <col min="66" max="66" width="9.5703125" style="4" bestFit="1" customWidth="1"/>
    <col min="67" max="67" width="10.42578125" style="4" bestFit="1" customWidth="1"/>
    <col min="68" max="68" width="8.42578125" style="4" bestFit="1" customWidth="1"/>
    <col min="69" max="69" width="8.5703125" style="11" bestFit="1" customWidth="1"/>
    <col min="70" max="70" width="9" style="4" bestFit="1" customWidth="1"/>
    <col min="71" max="71" width="10.42578125" style="4" bestFit="1" customWidth="1"/>
    <col min="72" max="72" width="8.42578125" style="4" bestFit="1" customWidth="1"/>
    <col min="73" max="73" width="9.42578125" style="11" bestFit="1" customWidth="1"/>
    <col min="74" max="74" width="9.85546875" style="4" bestFit="1" customWidth="1"/>
    <col min="75" max="75" width="11.28515625" style="4" bestFit="1" customWidth="1"/>
    <col min="76" max="76" width="9.28515625" style="4" bestFit="1" customWidth="1"/>
    <col min="77" max="77" width="9.42578125" style="11" bestFit="1" customWidth="1"/>
    <col min="78" max="78" width="9.85546875" style="12" bestFit="1" customWidth="1"/>
    <col min="79" max="79" width="11.42578125" style="12" bestFit="1" customWidth="1"/>
    <col min="80" max="80" width="9.28515625" style="12" bestFit="1" customWidth="1"/>
    <col min="81" max="81" width="9.42578125" style="11" bestFit="1" customWidth="1"/>
    <col min="82" max="82" width="9.85546875" style="4" bestFit="1" customWidth="1"/>
    <col min="83" max="83" width="11.42578125" style="4" bestFit="1" customWidth="1"/>
    <col min="84" max="84" width="9.28515625" style="4" bestFit="1" customWidth="1"/>
    <col min="85" max="85" width="9.42578125" style="11" bestFit="1" customWidth="1"/>
    <col min="86" max="86" width="9.85546875" style="4" bestFit="1" customWidth="1"/>
    <col min="87" max="87" width="11.28515625" style="4" bestFit="1" customWidth="1"/>
    <col min="88" max="88" width="9.28515625" style="4" bestFit="1" customWidth="1"/>
    <col min="89" max="89" width="9.42578125" style="11" bestFit="1" customWidth="1"/>
    <col min="90" max="90" width="9.85546875" style="4" bestFit="1" customWidth="1"/>
    <col min="91" max="91" width="11.42578125" style="4" bestFit="1" customWidth="1"/>
    <col min="92" max="92" width="9.5703125" style="4" customWidth="1"/>
    <col min="93" max="93" width="9.140625" style="4" customWidth="1"/>
    <col min="94" max="95" width="10" style="4" bestFit="1" customWidth="1"/>
    <col min="96" max="16384" width="9.140625" style="4"/>
  </cols>
  <sheetData>
    <row r="1" spans="1:95" s="3" customFormat="1" ht="12" customHeight="1" thickBot="1" x14ac:dyDescent="0.35">
      <c r="A1" s="1" t="s">
        <v>0</v>
      </c>
      <c r="B1" s="2"/>
      <c r="C1" s="2"/>
      <c r="D1" s="2"/>
      <c r="E1" s="61" t="str">
        <f>E4&amp;E3</f>
        <v>APTotal</v>
      </c>
      <c r="F1" s="61" t="str">
        <f t="shared" ref="F1:BQ1" si="0">F4&amp;F3</f>
        <v>APJan</v>
      </c>
      <c r="G1" s="61" t="str">
        <f t="shared" si="0"/>
        <v>APFeb</v>
      </c>
      <c r="H1" s="61" t="str">
        <f t="shared" si="0"/>
        <v>APMar</v>
      </c>
      <c r="I1" s="61" t="str">
        <f t="shared" si="0"/>
        <v>Assam Total</v>
      </c>
      <c r="J1" s="61"/>
      <c r="K1" s="61"/>
      <c r="L1" s="69"/>
      <c r="M1" s="61" t="str">
        <f t="shared" si="0"/>
        <v>BRTotal</v>
      </c>
      <c r="N1" s="61" t="s">
        <v>124</v>
      </c>
      <c r="O1" s="61" t="str">
        <f t="shared" si="0"/>
        <v>BRFeb</v>
      </c>
      <c r="P1" s="61" t="str">
        <f t="shared" si="0"/>
        <v>BRMar</v>
      </c>
      <c r="Q1" s="61" t="str">
        <f t="shared" si="0"/>
        <v>DLTotal</v>
      </c>
      <c r="R1" s="61" t="s">
        <v>125</v>
      </c>
      <c r="S1" s="61" t="str">
        <f t="shared" si="0"/>
        <v>DLFeb</v>
      </c>
      <c r="T1" s="61" t="str">
        <f t="shared" si="0"/>
        <v>DLMar</v>
      </c>
      <c r="U1" s="61" t="str">
        <f t="shared" si="0"/>
        <v>GJTotal</v>
      </c>
      <c r="V1" s="82" t="str">
        <f t="shared" si="0"/>
        <v>GJJan</v>
      </c>
      <c r="W1" s="82" t="str">
        <f t="shared" si="0"/>
        <v>GJFeb</v>
      </c>
      <c r="X1" s="61" t="str">
        <f t="shared" si="0"/>
        <v>GJMar</v>
      </c>
      <c r="Y1" s="61" t="str">
        <f t="shared" si="0"/>
        <v>HRTotal</v>
      </c>
      <c r="Z1" s="61" t="s">
        <v>126</v>
      </c>
      <c r="AA1" s="61" t="str">
        <f t="shared" si="0"/>
        <v>HRFeb</v>
      </c>
      <c r="AB1" s="61" t="str">
        <f t="shared" si="0"/>
        <v>HRMar</v>
      </c>
      <c r="AC1" s="61" t="str">
        <f t="shared" si="0"/>
        <v>HPTotal</v>
      </c>
      <c r="AD1" s="61" t="s">
        <v>127</v>
      </c>
      <c r="AE1" s="61" t="str">
        <f t="shared" si="0"/>
        <v>HPFeb</v>
      </c>
      <c r="AF1" s="61"/>
      <c r="AG1" s="61" t="str">
        <f t="shared" si="0"/>
        <v>J&amp;KTotal</v>
      </c>
      <c r="AH1" s="61" t="s">
        <v>128</v>
      </c>
      <c r="AI1" s="61" t="str">
        <f t="shared" si="0"/>
        <v>J&amp;KFeb</v>
      </c>
      <c r="AJ1" s="61" t="str">
        <f t="shared" si="0"/>
        <v>J&amp;KMar</v>
      </c>
      <c r="AK1" s="61" t="str">
        <f t="shared" si="0"/>
        <v>KARTotal</v>
      </c>
      <c r="AL1" s="61" t="s">
        <v>129</v>
      </c>
      <c r="AM1" s="61" t="str">
        <f t="shared" si="0"/>
        <v>KARFeb</v>
      </c>
      <c r="AN1" s="61" t="str">
        <f t="shared" si="0"/>
        <v>KARMar</v>
      </c>
      <c r="AO1" s="61" t="str">
        <f t="shared" si="0"/>
        <v>KeralaTotal</v>
      </c>
      <c r="AP1" s="61" t="s">
        <v>130</v>
      </c>
      <c r="AQ1" s="61" t="str">
        <f t="shared" si="0"/>
        <v>KeralaFeb</v>
      </c>
      <c r="AR1" s="61" t="str">
        <f t="shared" si="0"/>
        <v>KeralaMar</v>
      </c>
      <c r="AS1" s="61" t="str">
        <f t="shared" si="0"/>
        <v>KolkattaTotal</v>
      </c>
      <c r="AT1" s="61" t="s">
        <v>131</v>
      </c>
      <c r="AU1" s="61" t="str">
        <f t="shared" si="0"/>
        <v>KolkattaFeb</v>
      </c>
      <c r="AV1" s="61" t="str">
        <f t="shared" si="0"/>
        <v>KolkattaMar</v>
      </c>
      <c r="AW1" s="61" t="str">
        <f t="shared" si="0"/>
        <v>MPTotal</v>
      </c>
      <c r="AX1" s="61" t="s">
        <v>132</v>
      </c>
      <c r="AY1" s="61" t="str">
        <f t="shared" si="0"/>
        <v>MPFeb</v>
      </c>
      <c r="AZ1" s="61" t="str">
        <f t="shared" si="0"/>
        <v>MPMar</v>
      </c>
      <c r="BA1" s="61" t="str">
        <f t="shared" si="0"/>
        <v>MHTotal</v>
      </c>
      <c r="BB1" s="61" t="s">
        <v>133</v>
      </c>
      <c r="BC1" s="61" t="str">
        <f t="shared" si="0"/>
        <v>MHFeb</v>
      </c>
      <c r="BD1" s="61" t="str">
        <f t="shared" si="0"/>
        <v>MHMar</v>
      </c>
      <c r="BE1" s="61" t="str">
        <f t="shared" si="0"/>
        <v>MumTotal</v>
      </c>
      <c r="BF1" s="61" t="s">
        <v>134</v>
      </c>
      <c r="BG1" s="61" t="str">
        <f t="shared" si="0"/>
        <v>MumFeb</v>
      </c>
      <c r="BH1" s="61" t="str">
        <f t="shared" si="0"/>
        <v>MumMar</v>
      </c>
      <c r="BI1" s="61" t="str">
        <f t="shared" si="0"/>
        <v>NESATotal</v>
      </c>
      <c r="BJ1" s="61" t="s">
        <v>135</v>
      </c>
      <c r="BK1" s="61" t="str">
        <f t="shared" si="0"/>
        <v>NESAFeb</v>
      </c>
      <c r="BL1" s="61" t="str">
        <f t="shared" si="0"/>
        <v>NESAMar</v>
      </c>
      <c r="BM1" s="63" t="str">
        <f t="shared" si="0"/>
        <v>OrissaTotal</v>
      </c>
      <c r="BN1" s="64" t="s">
        <v>136</v>
      </c>
      <c r="BO1" s="64" t="str">
        <f t="shared" si="0"/>
        <v>OrissaFeb</v>
      </c>
      <c r="BP1" s="65" t="str">
        <f t="shared" si="0"/>
        <v>OrissaMar</v>
      </c>
      <c r="BQ1" s="61" t="str">
        <f t="shared" si="0"/>
        <v>PBTotal</v>
      </c>
      <c r="BR1" s="61" t="s">
        <v>137</v>
      </c>
      <c r="BS1" s="61" t="str">
        <f t="shared" ref="BS1:CN1" si="1">BS4&amp;BS3</f>
        <v>PBFeb</v>
      </c>
      <c r="BT1" s="61" t="str">
        <f t="shared" si="1"/>
        <v>PBMar</v>
      </c>
      <c r="BU1" s="61" t="str">
        <f t="shared" si="1"/>
        <v>RJTotal</v>
      </c>
      <c r="BV1" s="61" t="s">
        <v>138</v>
      </c>
      <c r="BW1" s="61" t="str">
        <f t="shared" si="1"/>
        <v>RJFeb</v>
      </c>
      <c r="BX1" s="61" t="str">
        <f t="shared" si="1"/>
        <v>RJMar</v>
      </c>
      <c r="BY1" s="61" t="str">
        <f t="shared" si="1"/>
        <v>TNTotal</v>
      </c>
      <c r="BZ1" s="61" t="s">
        <v>139</v>
      </c>
      <c r="CA1" s="61" t="str">
        <f t="shared" si="1"/>
        <v>TNFeb</v>
      </c>
      <c r="CB1" s="61" t="str">
        <f t="shared" si="1"/>
        <v>TNMar</v>
      </c>
      <c r="CC1" s="61" t="str">
        <f t="shared" si="1"/>
        <v>UPETotal</v>
      </c>
      <c r="CD1" s="61" t="s">
        <v>140</v>
      </c>
      <c r="CE1" s="61" t="str">
        <f t="shared" si="1"/>
        <v>UPEFeb</v>
      </c>
      <c r="CF1" s="61" t="str">
        <f t="shared" si="1"/>
        <v>UPEMar</v>
      </c>
      <c r="CG1" s="61" t="str">
        <f t="shared" si="1"/>
        <v>UP-WTotal</v>
      </c>
      <c r="CH1" s="61" t="s">
        <v>141</v>
      </c>
      <c r="CI1" s="61" t="str">
        <f t="shared" si="1"/>
        <v>UP-WFeb</v>
      </c>
      <c r="CJ1" s="61" t="str">
        <f t="shared" si="1"/>
        <v>UP-WMar</v>
      </c>
      <c r="CK1" s="61" t="str">
        <f t="shared" si="1"/>
        <v>ROBTotal</v>
      </c>
      <c r="CL1" s="61" t="s">
        <v>142</v>
      </c>
      <c r="CM1" s="61" t="str">
        <f t="shared" si="1"/>
        <v>ROBFeb</v>
      </c>
      <c r="CN1" s="61" t="str">
        <f t="shared" si="1"/>
        <v>ROBMar</v>
      </c>
    </row>
    <row r="2" spans="1:95" s="5" customFormat="1" ht="24.75" customHeight="1" x14ac:dyDescent="0.2">
      <c r="A2" s="70"/>
      <c r="B2" s="71"/>
      <c r="C2" s="71"/>
      <c r="D2" s="71"/>
      <c r="E2" s="224" t="s">
        <v>1</v>
      </c>
      <c r="F2" s="225"/>
      <c r="G2" s="225"/>
      <c r="H2" s="226"/>
      <c r="I2" s="224" t="s">
        <v>2</v>
      </c>
      <c r="J2" s="225"/>
      <c r="K2" s="225"/>
      <c r="L2" s="226"/>
      <c r="M2" s="219" t="s">
        <v>3</v>
      </c>
      <c r="N2" s="220"/>
      <c r="O2" s="220"/>
      <c r="P2" s="223"/>
      <c r="Q2" s="219" t="s">
        <v>4</v>
      </c>
      <c r="R2" s="220"/>
      <c r="S2" s="220"/>
      <c r="T2" s="221"/>
      <c r="U2" s="222" t="s">
        <v>5</v>
      </c>
      <c r="V2" s="220"/>
      <c r="W2" s="220"/>
      <c r="X2" s="223"/>
      <c r="Y2" s="224" t="s">
        <v>6</v>
      </c>
      <c r="Z2" s="225"/>
      <c r="AA2" s="225"/>
      <c r="AB2" s="226"/>
      <c r="AC2" s="224" t="s">
        <v>219</v>
      </c>
      <c r="AD2" s="225"/>
      <c r="AE2" s="225"/>
      <c r="AF2" s="226"/>
      <c r="AG2" s="225" t="s">
        <v>8</v>
      </c>
      <c r="AH2" s="225"/>
      <c r="AI2" s="225"/>
      <c r="AJ2" s="225"/>
      <c r="AK2" s="222" t="s">
        <v>218</v>
      </c>
      <c r="AL2" s="220"/>
      <c r="AM2" s="220"/>
      <c r="AN2" s="223"/>
      <c r="AO2" s="224" t="s">
        <v>217</v>
      </c>
      <c r="AP2" s="225"/>
      <c r="AQ2" s="225"/>
      <c r="AR2" s="226"/>
      <c r="AS2" s="225" t="s">
        <v>216</v>
      </c>
      <c r="AT2" s="225"/>
      <c r="AU2" s="225"/>
      <c r="AV2" s="225"/>
      <c r="AW2" s="222" t="s">
        <v>12</v>
      </c>
      <c r="AX2" s="220"/>
      <c r="AY2" s="220"/>
      <c r="AZ2" s="223"/>
      <c r="BA2" s="219" t="s">
        <v>13</v>
      </c>
      <c r="BB2" s="220"/>
      <c r="BC2" s="220"/>
      <c r="BD2" s="221"/>
      <c r="BE2" s="222" t="s">
        <v>215</v>
      </c>
      <c r="BF2" s="220"/>
      <c r="BG2" s="220"/>
      <c r="BH2" s="223"/>
      <c r="BI2" s="224" t="s">
        <v>214</v>
      </c>
      <c r="BJ2" s="225"/>
      <c r="BK2" s="225"/>
      <c r="BL2" s="225"/>
      <c r="BM2" s="222" t="s">
        <v>213</v>
      </c>
      <c r="BN2" s="220"/>
      <c r="BO2" s="220"/>
      <c r="BP2" s="223"/>
      <c r="BQ2" s="219" t="s">
        <v>212</v>
      </c>
      <c r="BR2" s="220"/>
      <c r="BS2" s="220"/>
      <c r="BT2" s="221"/>
      <c r="BU2" s="222" t="s">
        <v>18</v>
      </c>
      <c r="BV2" s="220"/>
      <c r="BW2" s="220"/>
      <c r="BX2" s="223"/>
      <c r="BY2" s="219" t="s">
        <v>19</v>
      </c>
      <c r="BZ2" s="220"/>
      <c r="CA2" s="220"/>
      <c r="CB2" s="221"/>
      <c r="CC2" s="222" t="s">
        <v>211</v>
      </c>
      <c r="CD2" s="220"/>
      <c r="CE2" s="220"/>
      <c r="CF2" s="221"/>
      <c r="CG2" s="224" t="s">
        <v>209</v>
      </c>
      <c r="CH2" s="225"/>
      <c r="CI2" s="225"/>
      <c r="CJ2" s="226"/>
      <c r="CK2" s="225" t="s">
        <v>210</v>
      </c>
      <c r="CL2" s="225"/>
      <c r="CM2" s="225"/>
      <c r="CN2" s="226"/>
    </row>
    <row r="3" spans="1:95" s="3" customFormat="1" ht="42" customHeight="1" x14ac:dyDescent="0.2">
      <c r="A3" s="175" t="s">
        <v>23</v>
      </c>
      <c r="B3" s="175" t="s">
        <v>24</v>
      </c>
      <c r="C3" s="175" t="s">
        <v>25</v>
      </c>
      <c r="D3" s="175" t="s">
        <v>26</v>
      </c>
      <c r="E3" s="124" t="s">
        <v>27</v>
      </c>
      <c r="F3" s="125" t="s">
        <v>230</v>
      </c>
      <c r="G3" s="125" t="s">
        <v>231</v>
      </c>
      <c r="H3" s="125" t="s">
        <v>232</v>
      </c>
      <c r="I3" s="124" t="s">
        <v>27</v>
      </c>
      <c r="J3" s="125" t="s">
        <v>230</v>
      </c>
      <c r="K3" s="125" t="s">
        <v>231</v>
      </c>
      <c r="L3" s="125" t="s">
        <v>232</v>
      </c>
      <c r="M3" s="124" t="s">
        <v>27</v>
      </c>
      <c r="N3" s="125" t="s">
        <v>230</v>
      </c>
      <c r="O3" s="125" t="s">
        <v>231</v>
      </c>
      <c r="P3" s="125" t="s">
        <v>232</v>
      </c>
      <c r="Q3" s="124" t="s">
        <v>27</v>
      </c>
      <c r="R3" s="125" t="s">
        <v>230</v>
      </c>
      <c r="S3" s="125" t="s">
        <v>231</v>
      </c>
      <c r="T3" s="125" t="s">
        <v>232</v>
      </c>
      <c r="U3" s="124" t="s">
        <v>27</v>
      </c>
      <c r="V3" s="125" t="s">
        <v>230</v>
      </c>
      <c r="W3" s="125" t="s">
        <v>231</v>
      </c>
      <c r="X3" s="125" t="s">
        <v>232</v>
      </c>
      <c r="Y3" s="124" t="s">
        <v>27</v>
      </c>
      <c r="Z3" s="125" t="s">
        <v>230</v>
      </c>
      <c r="AA3" s="125" t="s">
        <v>231</v>
      </c>
      <c r="AB3" s="125" t="s">
        <v>232</v>
      </c>
      <c r="AC3" s="124" t="s">
        <v>27</v>
      </c>
      <c r="AD3" s="125" t="s">
        <v>230</v>
      </c>
      <c r="AE3" s="125" t="s">
        <v>231</v>
      </c>
      <c r="AF3" s="125" t="s">
        <v>232</v>
      </c>
      <c r="AG3" s="124" t="s">
        <v>27</v>
      </c>
      <c r="AH3" s="125" t="s">
        <v>230</v>
      </c>
      <c r="AI3" s="125" t="s">
        <v>231</v>
      </c>
      <c r="AJ3" s="125" t="s">
        <v>232</v>
      </c>
      <c r="AK3" s="124" t="s">
        <v>27</v>
      </c>
      <c r="AL3" s="125" t="s">
        <v>230</v>
      </c>
      <c r="AM3" s="125" t="s">
        <v>231</v>
      </c>
      <c r="AN3" s="125" t="s">
        <v>232</v>
      </c>
      <c r="AO3" s="124" t="s">
        <v>27</v>
      </c>
      <c r="AP3" s="125" t="s">
        <v>230</v>
      </c>
      <c r="AQ3" s="125" t="s">
        <v>231</v>
      </c>
      <c r="AR3" s="125" t="s">
        <v>232</v>
      </c>
      <c r="AS3" s="124" t="s">
        <v>27</v>
      </c>
      <c r="AT3" s="125" t="s">
        <v>230</v>
      </c>
      <c r="AU3" s="125" t="s">
        <v>231</v>
      </c>
      <c r="AV3" s="125" t="s">
        <v>232</v>
      </c>
      <c r="AW3" s="124" t="s">
        <v>27</v>
      </c>
      <c r="AX3" s="125" t="s">
        <v>230</v>
      </c>
      <c r="AY3" s="125" t="s">
        <v>231</v>
      </c>
      <c r="AZ3" s="125" t="s">
        <v>232</v>
      </c>
      <c r="BA3" s="124" t="s">
        <v>27</v>
      </c>
      <c r="BB3" s="125" t="s">
        <v>230</v>
      </c>
      <c r="BC3" s="125" t="s">
        <v>231</v>
      </c>
      <c r="BD3" s="125" t="s">
        <v>232</v>
      </c>
      <c r="BE3" s="124" t="s">
        <v>27</v>
      </c>
      <c r="BF3" s="125" t="s">
        <v>230</v>
      </c>
      <c r="BG3" s="125" t="s">
        <v>231</v>
      </c>
      <c r="BH3" s="125" t="s">
        <v>232</v>
      </c>
      <c r="BI3" s="124" t="s">
        <v>27</v>
      </c>
      <c r="BJ3" s="125" t="s">
        <v>230</v>
      </c>
      <c r="BK3" s="125" t="s">
        <v>231</v>
      </c>
      <c r="BL3" s="125" t="s">
        <v>232</v>
      </c>
      <c r="BM3" s="124" t="s">
        <v>27</v>
      </c>
      <c r="BN3" s="125" t="s">
        <v>230</v>
      </c>
      <c r="BO3" s="125" t="s">
        <v>231</v>
      </c>
      <c r="BP3" s="125" t="s">
        <v>232</v>
      </c>
      <c r="BQ3" s="124" t="s">
        <v>27</v>
      </c>
      <c r="BR3" s="125" t="s">
        <v>230</v>
      </c>
      <c r="BS3" s="125" t="s">
        <v>231</v>
      </c>
      <c r="BT3" s="125" t="s">
        <v>232</v>
      </c>
      <c r="BU3" s="124" t="s">
        <v>27</v>
      </c>
      <c r="BV3" s="125" t="s">
        <v>230</v>
      </c>
      <c r="BW3" s="125" t="s">
        <v>231</v>
      </c>
      <c r="BX3" s="125" t="s">
        <v>232</v>
      </c>
      <c r="BY3" s="124" t="s">
        <v>27</v>
      </c>
      <c r="BZ3" s="125" t="s">
        <v>230</v>
      </c>
      <c r="CA3" s="125" t="s">
        <v>231</v>
      </c>
      <c r="CB3" s="125" t="s">
        <v>232</v>
      </c>
      <c r="CC3" s="124" t="s">
        <v>27</v>
      </c>
      <c r="CD3" s="125" t="s">
        <v>230</v>
      </c>
      <c r="CE3" s="125" t="s">
        <v>231</v>
      </c>
      <c r="CF3" s="125" t="s">
        <v>232</v>
      </c>
      <c r="CG3" s="124" t="s">
        <v>27</v>
      </c>
      <c r="CH3" s="125" t="s">
        <v>230</v>
      </c>
      <c r="CI3" s="125" t="s">
        <v>231</v>
      </c>
      <c r="CJ3" s="125" t="s">
        <v>232</v>
      </c>
      <c r="CK3" s="124" t="s">
        <v>27</v>
      </c>
      <c r="CL3" s="125" t="s">
        <v>230</v>
      </c>
      <c r="CM3" s="125" t="s">
        <v>231</v>
      </c>
      <c r="CN3" s="125" t="s">
        <v>232</v>
      </c>
    </row>
    <row r="4" spans="1:95" ht="24.75" customHeight="1" x14ac:dyDescent="0.2">
      <c r="A4" s="227" t="s">
        <v>28</v>
      </c>
      <c r="B4" s="227"/>
      <c r="C4" s="227"/>
      <c r="D4" s="75" t="s">
        <v>29</v>
      </c>
      <c r="E4" s="121" t="str">
        <f>E2</f>
        <v>AP</v>
      </c>
      <c r="F4" s="121" t="s">
        <v>1</v>
      </c>
      <c r="G4" s="121" t="s">
        <v>1</v>
      </c>
      <c r="H4" s="121" t="s">
        <v>1</v>
      </c>
      <c r="I4" s="121" t="s">
        <v>2</v>
      </c>
      <c r="J4" s="121" t="s">
        <v>2</v>
      </c>
      <c r="K4" s="121" t="s">
        <v>2</v>
      </c>
      <c r="L4" s="121" t="s">
        <v>2</v>
      </c>
      <c r="M4" s="121" t="s">
        <v>3</v>
      </c>
      <c r="N4" s="121" t="s">
        <v>3</v>
      </c>
      <c r="O4" s="121" t="s">
        <v>3</v>
      </c>
      <c r="P4" s="121" t="s">
        <v>3</v>
      </c>
      <c r="Q4" s="121" t="s">
        <v>4</v>
      </c>
      <c r="R4" s="121" t="s">
        <v>4</v>
      </c>
      <c r="S4" s="121" t="s">
        <v>4</v>
      </c>
      <c r="T4" s="121" t="s">
        <v>4</v>
      </c>
      <c r="U4" s="121" t="s">
        <v>5</v>
      </c>
      <c r="V4" s="121" t="s">
        <v>5</v>
      </c>
      <c r="W4" s="121" t="s">
        <v>5</v>
      </c>
      <c r="X4" s="121" t="s">
        <v>5</v>
      </c>
      <c r="Y4" s="121" t="s">
        <v>6</v>
      </c>
      <c r="Z4" s="121" t="s">
        <v>6</v>
      </c>
      <c r="AA4" s="121" t="s">
        <v>6</v>
      </c>
      <c r="AB4" s="121" t="s">
        <v>6</v>
      </c>
      <c r="AC4" s="121" t="s">
        <v>7</v>
      </c>
      <c r="AD4" s="121" t="s">
        <v>7</v>
      </c>
      <c r="AE4" s="121" t="s">
        <v>7</v>
      </c>
      <c r="AF4" s="121" t="s">
        <v>7</v>
      </c>
      <c r="AG4" s="121" t="s">
        <v>8</v>
      </c>
      <c r="AH4" s="121" t="s">
        <v>8</v>
      </c>
      <c r="AI4" s="121" t="s">
        <v>8</v>
      </c>
      <c r="AJ4" s="121" t="s">
        <v>8</v>
      </c>
      <c r="AK4" s="121" t="s">
        <v>9</v>
      </c>
      <c r="AL4" s="121" t="s">
        <v>9</v>
      </c>
      <c r="AM4" s="121" t="s">
        <v>9</v>
      </c>
      <c r="AN4" s="121" t="s">
        <v>9</v>
      </c>
      <c r="AO4" s="121" t="s">
        <v>10</v>
      </c>
      <c r="AP4" s="121" t="s">
        <v>10</v>
      </c>
      <c r="AQ4" s="121" t="s">
        <v>10</v>
      </c>
      <c r="AR4" s="121" t="s">
        <v>10</v>
      </c>
      <c r="AS4" s="121" t="s">
        <v>11</v>
      </c>
      <c r="AT4" s="121" t="s">
        <v>11</v>
      </c>
      <c r="AU4" s="121" t="s">
        <v>11</v>
      </c>
      <c r="AV4" s="121" t="s">
        <v>11</v>
      </c>
      <c r="AW4" s="121" t="s">
        <v>12</v>
      </c>
      <c r="AX4" s="121" t="s">
        <v>12</v>
      </c>
      <c r="AY4" s="121" t="s">
        <v>12</v>
      </c>
      <c r="AZ4" s="121" t="s">
        <v>12</v>
      </c>
      <c r="BA4" s="121" t="s">
        <v>13</v>
      </c>
      <c r="BB4" s="121" t="s">
        <v>13</v>
      </c>
      <c r="BC4" s="121" t="s">
        <v>13</v>
      </c>
      <c r="BD4" s="121" t="s">
        <v>13</v>
      </c>
      <c r="BE4" s="121" t="s">
        <v>14</v>
      </c>
      <c r="BF4" s="121" t="s">
        <v>14</v>
      </c>
      <c r="BG4" s="121" t="s">
        <v>14</v>
      </c>
      <c r="BH4" s="121" t="s">
        <v>14</v>
      </c>
      <c r="BI4" s="121" t="s">
        <v>15</v>
      </c>
      <c r="BJ4" s="121" t="s">
        <v>15</v>
      </c>
      <c r="BK4" s="121" t="s">
        <v>15</v>
      </c>
      <c r="BL4" s="121" t="s">
        <v>15</v>
      </c>
      <c r="BM4" s="121" t="s">
        <v>16</v>
      </c>
      <c r="BN4" s="121" t="s">
        <v>16</v>
      </c>
      <c r="BO4" s="121" t="s">
        <v>16</v>
      </c>
      <c r="BP4" s="121" t="s">
        <v>16</v>
      </c>
      <c r="BQ4" s="121" t="s">
        <v>17</v>
      </c>
      <c r="BR4" s="121" t="s">
        <v>17</v>
      </c>
      <c r="BS4" s="121" t="s">
        <v>17</v>
      </c>
      <c r="BT4" s="121" t="s">
        <v>17</v>
      </c>
      <c r="BU4" s="121" t="s">
        <v>18</v>
      </c>
      <c r="BV4" s="121" t="s">
        <v>18</v>
      </c>
      <c r="BW4" s="121" t="s">
        <v>18</v>
      </c>
      <c r="BX4" s="121" t="s">
        <v>18</v>
      </c>
      <c r="BY4" s="121" t="s">
        <v>19</v>
      </c>
      <c r="BZ4" s="121" t="s">
        <v>19</v>
      </c>
      <c r="CA4" s="121" t="s">
        <v>19</v>
      </c>
      <c r="CB4" s="121" t="s">
        <v>19</v>
      </c>
      <c r="CC4" s="121" t="s">
        <v>20</v>
      </c>
      <c r="CD4" s="121" t="s">
        <v>20</v>
      </c>
      <c r="CE4" s="121" t="s">
        <v>20</v>
      </c>
      <c r="CF4" s="121" t="s">
        <v>20</v>
      </c>
      <c r="CG4" s="121" t="s">
        <v>21</v>
      </c>
      <c r="CH4" s="121" t="s">
        <v>21</v>
      </c>
      <c r="CI4" s="121" t="s">
        <v>21</v>
      </c>
      <c r="CJ4" s="121" t="s">
        <v>21</v>
      </c>
      <c r="CK4" s="121" t="s">
        <v>22</v>
      </c>
      <c r="CL4" s="121" t="s">
        <v>22</v>
      </c>
      <c r="CM4" s="121" t="s">
        <v>22</v>
      </c>
      <c r="CN4" s="121" t="s">
        <v>22</v>
      </c>
    </row>
    <row r="5" spans="1:95" ht="33" customHeight="1" x14ac:dyDescent="0.2">
      <c r="A5" s="6" t="s">
        <v>30</v>
      </c>
      <c r="B5" s="6" t="s">
        <v>31</v>
      </c>
      <c r="C5" s="6" t="s">
        <v>32</v>
      </c>
      <c r="D5" s="6"/>
      <c r="E5" s="176">
        <f>E7/E6</f>
        <v>4.8107847701992408E-5</v>
      </c>
      <c r="F5" s="177">
        <f t="shared" ref="F5:H5" si="2">F7/F6</f>
        <v>3.8510495123355193E-5</v>
      </c>
      <c r="G5" s="177">
        <f t="shared" si="2"/>
        <v>4.8063299365264054E-5</v>
      </c>
      <c r="H5" s="177">
        <f t="shared" si="2"/>
        <v>5.7747190903095145E-5</v>
      </c>
      <c r="I5" s="176">
        <f>I7/I6</f>
        <v>3.0202355783751134E-5</v>
      </c>
      <c r="J5" s="177">
        <f>J7/J6</f>
        <v>4.9113903327466948E-5</v>
      </c>
      <c r="K5" s="177">
        <f t="shared" ref="K5:BS5" si="3">K7/K6</f>
        <v>0</v>
      </c>
      <c r="L5" s="177">
        <f>L7/L6</f>
        <v>4.1379424494964121E-5</v>
      </c>
      <c r="M5" s="176">
        <f>M7/M6</f>
        <v>9.1072129126267999E-5</v>
      </c>
      <c r="N5" s="177">
        <f t="shared" si="3"/>
        <v>7.1406712230949714E-5</v>
      </c>
      <c r="O5" s="177">
        <f t="shared" si="3"/>
        <v>7.3002596806657835E-5</v>
      </c>
      <c r="P5" s="177">
        <f>P7/P6</f>
        <v>1.3104585512880716E-4</v>
      </c>
      <c r="Q5" s="176">
        <f>Q7/Q6</f>
        <v>3.9027558683335615E-4</v>
      </c>
      <c r="R5" s="177">
        <f t="shared" si="3"/>
        <v>4.0608776715407639E-4</v>
      </c>
      <c r="S5" s="177">
        <f t="shared" si="3"/>
        <v>5.4009861711316431E-4</v>
      </c>
      <c r="T5" s="177">
        <f t="shared" si="3"/>
        <v>2.2087236823163797E-4</v>
      </c>
      <c r="U5" s="176">
        <f>U7/U6</f>
        <v>5.0562343273494206E-5</v>
      </c>
      <c r="V5" s="177">
        <f t="shared" si="3"/>
        <v>7.3748453895602391E-5</v>
      </c>
      <c r="W5" s="177">
        <f t="shared" si="3"/>
        <v>3.7016219368366624E-5</v>
      </c>
      <c r="X5" s="177">
        <f t="shared" si="3"/>
        <v>4.1302876286412504E-5</v>
      </c>
      <c r="Y5" s="176">
        <f>Y7/Y6</f>
        <v>5.0475054386871099E-5</v>
      </c>
      <c r="Z5" s="177">
        <f>Z7/Z6</f>
        <v>4.5986643434895686E-5</v>
      </c>
      <c r="AA5" s="177">
        <f t="shared" si="3"/>
        <v>8.5701898549117272E-5</v>
      </c>
      <c r="AB5" s="177">
        <f>AB7/AB6</f>
        <v>1.9971839706014519E-5</v>
      </c>
      <c r="AC5" s="176">
        <f>AC7/AC6</f>
        <v>0</v>
      </c>
      <c r="AD5" s="177">
        <f>AD7/AD6</f>
        <v>0</v>
      </c>
      <c r="AE5" s="177">
        <f t="shared" si="3"/>
        <v>0</v>
      </c>
      <c r="AF5" s="177">
        <f t="shared" si="3"/>
        <v>0</v>
      </c>
      <c r="AG5" s="176">
        <f>AG7/AG6</f>
        <v>2.0974034145727589E-5</v>
      </c>
      <c r="AH5" s="177">
        <f t="shared" si="3"/>
        <v>2.7883891475894377E-5</v>
      </c>
      <c r="AI5" s="177">
        <f t="shared" si="3"/>
        <v>3.153977165205324E-5</v>
      </c>
      <c r="AJ5" s="177">
        <f t="shared" si="3"/>
        <v>0</v>
      </c>
      <c r="AK5" s="176">
        <f>AK7/AK6</f>
        <v>2.9998576990578654E-4</v>
      </c>
      <c r="AL5" s="177">
        <f>AL7/AL6</f>
        <v>2.2469859329477925E-4</v>
      </c>
      <c r="AM5" s="177">
        <f>AM7/AM6</f>
        <v>2.970390224407195E-4</v>
      </c>
      <c r="AN5" s="177">
        <f>AN7/AN6</f>
        <v>3.78435339091909E-4</v>
      </c>
      <c r="AO5" s="176">
        <f>AO7/AO6</f>
        <v>2.2543964700173208E-4</v>
      </c>
      <c r="AP5" s="177">
        <f t="shared" si="3"/>
        <v>2.5008255930643769E-4</v>
      </c>
      <c r="AQ5" s="177">
        <f t="shared" si="3"/>
        <v>2.6511304036745307E-4</v>
      </c>
      <c r="AR5" s="177">
        <f t="shared" si="3"/>
        <v>1.6257646174216311E-4</v>
      </c>
      <c r="AS5" s="176">
        <f>AS7/AS6</f>
        <v>6.6797947259840862E-4</v>
      </c>
      <c r="AT5" s="177">
        <f t="shared" si="3"/>
        <v>5.6780173064888541E-4</v>
      </c>
      <c r="AU5" s="177">
        <f t="shared" si="3"/>
        <v>8.2320992393756576E-4</v>
      </c>
      <c r="AV5" s="177">
        <f t="shared" si="3"/>
        <v>6.1286250273478006E-4</v>
      </c>
      <c r="AW5" s="176">
        <f>AW7/AW6</f>
        <v>8.9663669744916006E-5</v>
      </c>
      <c r="AX5" s="177">
        <f t="shared" si="3"/>
        <v>1.2625067070668814E-4</v>
      </c>
      <c r="AY5" s="177">
        <f t="shared" si="3"/>
        <v>7.2451561602845894E-5</v>
      </c>
      <c r="AZ5" s="177">
        <f t="shared" si="3"/>
        <v>7.1069837960769451E-5</v>
      </c>
      <c r="BA5" s="176">
        <f>BA7/BA6</f>
        <v>3.0254595762130732E-4</v>
      </c>
      <c r="BB5" s="177">
        <f t="shared" si="3"/>
        <v>2.9360359210928817E-4</v>
      </c>
      <c r="BC5" s="177">
        <f t="shared" si="3"/>
        <v>3.3121299090953232E-4</v>
      </c>
      <c r="BD5" s="177">
        <f t="shared" si="3"/>
        <v>2.8255326724208865E-4</v>
      </c>
      <c r="BE5" s="176">
        <f>BE7/BE6</f>
        <v>6.2460131655850198E-4</v>
      </c>
      <c r="BF5" s="177">
        <f t="shared" si="3"/>
        <v>6.0219746609568837E-4</v>
      </c>
      <c r="BG5" s="177">
        <f t="shared" si="3"/>
        <v>6.4217556820649285E-4</v>
      </c>
      <c r="BH5" s="177">
        <f t="shared" si="3"/>
        <v>6.2927823723038523E-4</v>
      </c>
      <c r="BI5" s="176">
        <f>BI7/BI6</f>
        <v>4.1797865522333993E-5</v>
      </c>
      <c r="BJ5" s="177">
        <f t="shared" si="3"/>
        <v>8.2389289392378984E-5</v>
      </c>
      <c r="BK5" s="177">
        <f t="shared" si="3"/>
        <v>0</v>
      </c>
      <c r="BL5" s="177">
        <f>BL7/BL6</f>
        <v>4.2272573554277983E-5</v>
      </c>
      <c r="BM5" s="176">
        <f>BM7/BM6</f>
        <v>1.3782331051591859E-4</v>
      </c>
      <c r="BN5" s="177">
        <f t="shared" si="3"/>
        <v>1.2001632221982189E-4</v>
      </c>
      <c r="BO5" s="177">
        <f t="shared" si="3"/>
        <v>1.6669872411361158E-4</v>
      </c>
      <c r="BP5" s="177">
        <f t="shared" si="3"/>
        <v>1.2799180852425445E-4</v>
      </c>
      <c r="BQ5" s="176">
        <f>BQ7/BQ6</f>
        <v>6.4838033085491207E-5</v>
      </c>
      <c r="BR5" s="177">
        <f t="shared" si="3"/>
        <v>1.1813659215310503E-4</v>
      </c>
      <c r="BS5" s="177">
        <f t="shared" si="3"/>
        <v>6.0856178817992695E-5</v>
      </c>
      <c r="BT5" s="177">
        <f>BT7/BT6</f>
        <v>1.1747706260352667E-5</v>
      </c>
      <c r="BU5" s="176">
        <f>BU7/BU6</f>
        <v>2.9327396292672082E-4</v>
      </c>
      <c r="BV5" s="177">
        <f t="shared" ref="BV5:CM5" si="4">BV7/BV6</f>
        <v>3.2757850085642347E-4</v>
      </c>
      <c r="BW5" s="177">
        <f t="shared" si="4"/>
        <v>3.4526252481574397E-4</v>
      </c>
      <c r="BX5" s="177">
        <f t="shared" si="4"/>
        <v>1.9751440466380887E-4</v>
      </c>
      <c r="BY5" s="176">
        <f>BY7/BY6</f>
        <v>6.9316023512395553E-4</v>
      </c>
      <c r="BZ5" s="177">
        <f t="shared" si="4"/>
        <v>5.5712350794318011E-4</v>
      </c>
      <c r="CA5" s="177">
        <f t="shared" si="4"/>
        <v>7.4626615933953775E-4</v>
      </c>
      <c r="CB5" s="177">
        <f>CB7/CB6</f>
        <v>7.760313606499699E-4</v>
      </c>
      <c r="CC5" s="176">
        <f>CC7/CC6</f>
        <v>1.9014987664669152E-4</v>
      </c>
      <c r="CD5" s="177">
        <f t="shared" si="4"/>
        <v>2.20055246264291E-4</v>
      </c>
      <c r="CE5" s="177">
        <f t="shared" si="4"/>
        <v>1.7735555161432109E-4</v>
      </c>
      <c r="CF5" s="177">
        <f>CF7/CF6</f>
        <v>1.7327939692636084E-4</v>
      </c>
      <c r="CG5" s="176">
        <f>CG7/CG6</f>
        <v>2.8961781999468624E-4</v>
      </c>
      <c r="CH5" s="177">
        <f t="shared" si="4"/>
        <v>2.7835510688836105E-4</v>
      </c>
      <c r="CI5" s="177">
        <f t="shared" si="4"/>
        <v>2.9271437622813444E-4</v>
      </c>
      <c r="CJ5" s="177">
        <f t="shared" si="4"/>
        <v>2.9780332820036209E-4</v>
      </c>
      <c r="CK5" s="176">
        <f>CK7/CK6</f>
        <v>7.6518045337446597E-4</v>
      </c>
      <c r="CL5" s="177">
        <f t="shared" si="4"/>
        <v>5.7884874741905067E-4</v>
      </c>
      <c r="CM5" s="177">
        <f t="shared" si="4"/>
        <v>9.8904166110457144E-4</v>
      </c>
      <c r="CN5" s="177">
        <f>CN7/CN6</f>
        <v>7.303839732888147E-4</v>
      </c>
    </row>
    <row r="6" spans="1:95" ht="16.5" customHeight="1" x14ac:dyDescent="0.2">
      <c r="A6" s="8" t="s">
        <v>33</v>
      </c>
      <c r="B6" s="8" t="s">
        <v>34</v>
      </c>
      <c r="C6" s="8"/>
      <c r="D6" s="178"/>
      <c r="E6" s="136">
        <f>F6+G6+H6</f>
        <v>2972488</v>
      </c>
      <c r="F6" s="136">
        <v>986744</v>
      </c>
      <c r="G6" s="136">
        <v>998683</v>
      </c>
      <c r="H6" s="136">
        <v>987061</v>
      </c>
      <c r="I6" s="136">
        <f>J6+K6+L6</f>
        <v>364210</v>
      </c>
      <c r="J6" s="134">
        <v>122165</v>
      </c>
      <c r="K6" s="134">
        <v>121212</v>
      </c>
      <c r="L6" s="136">
        <v>120833</v>
      </c>
      <c r="M6" s="136">
        <f>N6+O6+P6</f>
        <v>285488</v>
      </c>
      <c r="N6" s="136">
        <v>98030</v>
      </c>
      <c r="O6" s="136">
        <v>95887</v>
      </c>
      <c r="P6" s="136">
        <v>91571</v>
      </c>
      <c r="Q6" s="136">
        <f>R6+S6+T6</f>
        <v>8609301</v>
      </c>
      <c r="R6" s="160">
        <v>2873763</v>
      </c>
      <c r="S6" s="136">
        <v>2901322</v>
      </c>
      <c r="T6" s="136">
        <v>2834216</v>
      </c>
      <c r="U6" s="136">
        <f>V6+W6+X6</f>
        <v>5221277</v>
      </c>
      <c r="V6" s="137">
        <v>1722070</v>
      </c>
      <c r="W6" s="142">
        <v>1755987</v>
      </c>
      <c r="X6" s="136">
        <v>1743220</v>
      </c>
      <c r="Y6" s="136">
        <f>Z6+AA6+AB6</f>
        <v>594353</v>
      </c>
      <c r="Z6" s="136">
        <v>195709</v>
      </c>
      <c r="AA6" s="88">
        <v>198362</v>
      </c>
      <c r="AB6" s="136">
        <v>200282</v>
      </c>
      <c r="AC6" s="136">
        <f>AD6+AE6+AF6</f>
        <v>14630</v>
      </c>
      <c r="AD6" s="136">
        <v>4900</v>
      </c>
      <c r="AE6" s="88">
        <v>4900</v>
      </c>
      <c r="AF6" s="136">
        <v>4830</v>
      </c>
      <c r="AG6" s="136">
        <f>AH6+AI6+AJ6</f>
        <v>95356</v>
      </c>
      <c r="AH6" s="136">
        <v>35863</v>
      </c>
      <c r="AI6" s="136">
        <v>31706</v>
      </c>
      <c r="AJ6" s="136">
        <v>27787</v>
      </c>
      <c r="AK6" s="136">
        <f>AL6+AM6+AN6</f>
        <v>3900185</v>
      </c>
      <c r="AL6" s="136">
        <v>1303969</v>
      </c>
      <c r="AM6" s="136">
        <v>1296126</v>
      </c>
      <c r="AN6" s="136">
        <v>1300090</v>
      </c>
      <c r="AO6" s="136">
        <f>AP6+AQ6+AR6</f>
        <v>1889641</v>
      </c>
      <c r="AP6" s="134">
        <v>623794</v>
      </c>
      <c r="AQ6" s="134">
        <v>626148</v>
      </c>
      <c r="AR6" s="136">
        <v>639699</v>
      </c>
      <c r="AS6" s="136">
        <f>AT6+AU6+AV6</f>
        <v>2217134</v>
      </c>
      <c r="AT6" s="134">
        <v>741456</v>
      </c>
      <c r="AU6" s="134">
        <v>739787</v>
      </c>
      <c r="AV6" s="136">
        <v>735891</v>
      </c>
      <c r="AW6" s="136">
        <f>AX6+AY6+AZ6</f>
        <v>1639460</v>
      </c>
      <c r="AX6" s="135">
        <v>538611</v>
      </c>
      <c r="AY6" s="146">
        <v>552093</v>
      </c>
      <c r="AZ6" s="136">
        <v>548756</v>
      </c>
      <c r="BA6" s="136">
        <f>BB6+BC6+BD6</f>
        <v>5840435</v>
      </c>
      <c r="BB6" s="143">
        <v>1951611</v>
      </c>
      <c r="BC6" s="143">
        <v>1956445</v>
      </c>
      <c r="BD6" s="136">
        <v>1932379</v>
      </c>
      <c r="BE6" s="136">
        <f>BF6+BG6+BH6</f>
        <v>15196894</v>
      </c>
      <c r="BF6" s="134">
        <v>5048178</v>
      </c>
      <c r="BG6" s="134">
        <v>5088951</v>
      </c>
      <c r="BH6" s="134">
        <v>5059765</v>
      </c>
      <c r="BI6" s="136">
        <f>BJ6+BK6+BL6</f>
        <v>71774</v>
      </c>
      <c r="BJ6" s="134">
        <v>24275</v>
      </c>
      <c r="BK6" s="134">
        <v>23843</v>
      </c>
      <c r="BL6" s="136">
        <v>23656</v>
      </c>
      <c r="BM6" s="136">
        <f>BN6+BO6+BP6</f>
        <v>239437</v>
      </c>
      <c r="BN6" s="156">
        <v>83322</v>
      </c>
      <c r="BO6" s="149">
        <v>77985</v>
      </c>
      <c r="BP6" s="136">
        <v>78130</v>
      </c>
      <c r="BQ6" s="136">
        <f>BR6+BS6+BT6</f>
        <v>1326382</v>
      </c>
      <c r="BR6" s="136">
        <v>457098</v>
      </c>
      <c r="BS6" s="136">
        <v>443669</v>
      </c>
      <c r="BT6" s="136">
        <v>425615</v>
      </c>
      <c r="BU6" s="136">
        <f>BV6+BW6+BX6</f>
        <v>1043393</v>
      </c>
      <c r="BV6" s="160">
        <v>360219</v>
      </c>
      <c r="BW6" s="139">
        <v>359147</v>
      </c>
      <c r="BX6" s="136">
        <v>324027</v>
      </c>
      <c r="BY6" s="136">
        <f>BZ6+CA6+CB6</f>
        <v>3596571</v>
      </c>
      <c r="BZ6" s="134">
        <v>1199016</v>
      </c>
      <c r="CA6" s="134">
        <v>1195284</v>
      </c>
      <c r="CB6" s="136">
        <v>1202271</v>
      </c>
      <c r="CC6" s="136">
        <f>CD6+CE6+CF6</f>
        <v>3891667</v>
      </c>
      <c r="CD6" s="135">
        <v>1290585</v>
      </c>
      <c r="CE6" s="135">
        <v>1296830</v>
      </c>
      <c r="CF6" s="135">
        <v>1304252</v>
      </c>
      <c r="CG6" s="136">
        <f>CH6+CI6+CJ6</f>
        <v>2423884</v>
      </c>
      <c r="CH6" s="135">
        <v>808320</v>
      </c>
      <c r="CI6" s="136">
        <v>809663</v>
      </c>
      <c r="CJ6" s="136">
        <v>805901</v>
      </c>
      <c r="CK6" s="136">
        <f>CL6+CM6+CN6</f>
        <v>495308</v>
      </c>
      <c r="CL6" s="134">
        <v>167574</v>
      </c>
      <c r="CM6" s="134">
        <v>164806</v>
      </c>
      <c r="CN6" s="136">
        <v>162928</v>
      </c>
      <c r="CQ6" s="79"/>
    </row>
    <row r="7" spans="1:95" ht="22.5" customHeight="1" x14ac:dyDescent="0.2">
      <c r="A7" s="8" t="s">
        <v>35</v>
      </c>
      <c r="B7" s="8" t="s">
        <v>36</v>
      </c>
      <c r="C7" s="8"/>
      <c r="D7" s="8"/>
      <c r="E7" s="136">
        <f>F7+G7+H7</f>
        <v>143</v>
      </c>
      <c r="F7" s="136">
        <v>38</v>
      </c>
      <c r="G7" s="136">
        <v>48</v>
      </c>
      <c r="H7" s="136">
        <v>57</v>
      </c>
      <c r="I7" s="136">
        <f>J7+K7+L7</f>
        <v>11</v>
      </c>
      <c r="J7" s="134">
        <v>6</v>
      </c>
      <c r="K7" s="134">
        <v>0</v>
      </c>
      <c r="L7" s="136">
        <v>5</v>
      </c>
      <c r="M7" s="136">
        <f>N7+O7+P7</f>
        <v>26</v>
      </c>
      <c r="N7" s="136">
        <v>7</v>
      </c>
      <c r="O7" s="136">
        <v>7</v>
      </c>
      <c r="P7" s="136">
        <v>12</v>
      </c>
      <c r="Q7" s="136">
        <f>R7+S7+T7</f>
        <v>3360</v>
      </c>
      <c r="R7" s="179">
        <v>1167</v>
      </c>
      <c r="S7" s="136">
        <v>1567</v>
      </c>
      <c r="T7" s="136">
        <v>626</v>
      </c>
      <c r="U7" s="136">
        <f>V7+W7+X7</f>
        <v>264</v>
      </c>
      <c r="V7" s="137">
        <v>127</v>
      </c>
      <c r="W7" s="137">
        <v>65</v>
      </c>
      <c r="X7" s="136">
        <v>72</v>
      </c>
      <c r="Y7" s="136">
        <f>Z7+AA7+AB7</f>
        <v>30</v>
      </c>
      <c r="Z7" s="136">
        <v>9</v>
      </c>
      <c r="AA7" s="136">
        <v>17</v>
      </c>
      <c r="AB7" s="136">
        <v>4</v>
      </c>
      <c r="AC7" s="136">
        <f>AD7+AE7+AF7</f>
        <v>0</v>
      </c>
      <c r="AD7" s="136">
        <v>0</v>
      </c>
      <c r="AE7" s="136">
        <v>0</v>
      </c>
      <c r="AF7" s="136">
        <v>0</v>
      </c>
      <c r="AG7" s="136">
        <f>AH7+AI7+AJ7</f>
        <v>2</v>
      </c>
      <c r="AH7" s="136">
        <v>1</v>
      </c>
      <c r="AI7" s="136">
        <v>1</v>
      </c>
      <c r="AJ7" s="136">
        <v>0</v>
      </c>
      <c r="AK7" s="136">
        <f>AL7+AM7+AN7</f>
        <v>1170</v>
      </c>
      <c r="AL7" s="136">
        <v>293</v>
      </c>
      <c r="AM7" s="136">
        <v>385</v>
      </c>
      <c r="AN7" s="136">
        <v>492</v>
      </c>
      <c r="AO7" s="136">
        <f>AP7+AQ7+AR7</f>
        <v>426</v>
      </c>
      <c r="AP7" s="134">
        <v>156</v>
      </c>
      <c r="AQ7" s="134">
        <v>166</v>
      </c>
      <c r="AR7" s="136">
        <v>104</v>
      </c>
      <c r="AS7" s="136">
        <f>AT7+AU7+AV7</f>
        <v>1481</v>
      </c>
      <c r="AT7" s="134">
        <v>421</v>
      </c>
      <c r="AU7" s="134">
        <v>609</v>
      </c>
      <c r="AV7" s="136">
        <v>451</v>
      </c>
      <c r="AW7" s="136">
        <f>AX7+AY7+AZ7</f>
        <v>147</v>
      </c>
      <c r="AX7" s="146">
        <v>68</v>
      </c>
      <c r="AY7" s="144">
        <v>40</v>
      </c>
      <c r="AZ7" s="136">
        <v>39</v>
      </c>
      <c r="BA7" s="136">
        <f>BB7+BC7+BD7</f>
        <v>1767</v>
      </c>
      <c r="BB7" s="143">
        <v>573</v>
      </c>
      <c r="BC7" s="143">
        <v>648</v>
      </c>
      <c r="BD7" s="136">
        <v>546</v>
      </c>
      <c r="BE7" s="136">
        <f>BF7+BG7+BH7</f>
        <v>9492</v>
      </c>
      <c r="BF7" s="162">
        <v>3040</v>
      </c>
      <c r="BG7" s="134">
        <v>3268</v>
      </c>
      <c r="BH7" s="136">
        <v>3184</v>
      </c>
      <c r="BI7" s="136">
        <f>BJ7+BK7+BL7</f>
        <v>3</v>
      </c>
      <c r="BJ7" s="134">
        <v>2</v>
      </c>
      <c r="BK7" s="134">
        <v>0</v>
      </c>
      <c r="BL7" s="136">
        <v>1</v>
      </c>
      <c r="BM7" s="136">
        <f>BN7+BO7+BP7</f>
        <v>33</v>
      </c>
      <c r="BN7" s="149">
        <v>10</v>
      </c>
      <c r="BO7" s="149">
        <v>13</v>
      </c>
      <c r="BP7" s="136">
        <v>10</v>
      </c>
      <c r="BQ7" s="136">
        <f>BR7+BS7+BT7</f>
        <v>86</v>
      </c>
      <c r="BR7" s="136">
        <v>54</v>
      </c>
      <c r="BS7" s="136">
        <v>27</v>
      </c>
      <c r="BT7" s="136">
        <v>5</v>
      </c>
      <c r="BU7" s="136">
        <f>BV7+BW7+BX7</f>
        <v>306</v>
      </c>
      <c r="BV7" s="160">
        <v>118</v>
      </c>
      <c r="BW7" s="136">
        <v>124</v>
      </c>
      <c r="BX7" s="136">
        <v>64</v>
      </c>
      <c r="BY7" s="136">
        <f>BZ7+CA7+CB7</f>
        <v>2493</v>
      </c>
      <c r="BZ7" s="134">
        <v>668</v>
      </c>
      <c r="CA7" s="134">
        <v>892</v>
      </c>
      <c r="CB7" s="136">
        <v>933</v>
      </c>
      <c r="CC7" s="136">
        <f>CD7+CE7+CF7</f>
        <v>740</v>
      </c>
      <c r="CD7" s="144">
        <v>284</v>
      </c>
      <c r="CE7" s="144">
        <v>230</v>
      </c>
      <c r="CF7" s="144">
        <v>226</v>
      </c>
      <c r="CG7" s="136">
        <f>CH7+CI7+CJ7</f>
        <v>702</v>
      </c>
      <c r="CH7" s="144">
        <v>225</v>
      </c>
      <c r="CI7" s="136">
        <v>237</v>
      </c>
      <c r="CJ7" s="136">
        <v>240</v>
      </c>
      <c r="CK7" s="136">
        <f>CL7+CM7+CN7</f>
        <v>379</v>
      </c>
      <c r="CL7" s="134">
        <v>97</v>
      </c>
      <c r="CM7" s="134">
        <v>163</v>
      </c>
      <c r="CN7" s="136">
        <v>119</v>
      </c>
      <c r="CQ7" s="79"/>
    </row>
    <row r="8" spans="1:95" ht="45" customHeight="1" x14ac:dyDescent="0.2">
      <c r="A8" s="6" t="s">
        <v>37</v>
      </c>
      <c r="B8" s="6" t="s">
        <v>38</v>
      </c>
      <c r="C8" s="6" t="s">
        <v>39</v>
      </c>
      <c r="D8" s="6"/>
      <c r="E8" s="176">
        <f>E9/E10</f>
        <v>1.468396189261517E-5</v>
      </c>
      <c r="F8" s="176">
        <f>F9/F10</f>
        <v>5.7202092665394679E-6</v>
      </c>
      <c r="G8" s="176">
        <f t="shared" ref="G8:H8" si="5">G9/G10</f>
        <v>4.5151047099954986E-6</v>
      </c>
      <c r="H8" s="176">
        <f t="shared" si="5"/>
        <v>4.3307537379141513E-6</v>
      </c>
      <c r="I8" s="176">
        <f>I9/I10</f>
        <v>1.1427720477309662E-4</v>
      </c>
      <c r="J8" s="176">
        <f t="shared" ref="J8:BT8" si="6">J9/J10</f>
        <v>7.3765933756930524E-5</v>
      </c>
      <c r="K8" s="176">
        <f t="shared" si="6"/>
        <v>3.2360935288702797E-5</v>
      </c>
      <c r="L8" s="176">
        <f t="shared" si="6"/>
        <v>5.8271662490530858E-6</v>
      </c>
      <c r="M8" s="176">
        <f>M9/M10</f>
        <v>7.4320420160330471E-5</v>
      </c>
      <c r="N8" s="176">
        <f t="shared" si="6"/>
        <v>2.5640932624203524E-5</v>
      </c>
      <c r="O8" s="176">
        <f t="shared" si="6"/>
        <v>2.4481359484865566E-5</v>
      </c>
      <c r="P8" s="176">
        <f t="shared" si="6"/>
        <v>2.3912511867729644E-5</v>
      </c>
      <c r="Q8" s="176">
        <f>Q9/Q10</f>
        <v>5.0404518049739974E-4</v>
      </c>
      <c r="R8" s="176">
        <f t="shared" si="6"/>
        <v>1.5309070835474808E-4</v>
      </c>
      <c r="S8" s="176">
        <f>S9/S10</f>
        <v>2.7123848246239933E-4</v>
      </c>
      <c r="T8" s="176">
        <f t="shared" si="6"/>
        <v>9.4348233175505148E-5</v>
      </c>
      <c r="U8" s="176">
        <f>U9/U10</f>
        <v>1.6141657122267943E-5</v>
      </c>
      <c r="V8" s="176">
        <f t="shared" si="6"/>
        <v>1.0362434605016511E-5</v>
      </c>
      <c r="W8" s="176">
        <f t="shared" si="6"/>
        <v>3.2434001887485929E-6</v>
      </c>
      <c r="X8" s="176">
        <f t="shared" si="6"/>
        <v>2.6616562276080121E-6</v>
      </c>
      <c r="Y8" s="176">
        <f>Y9/Y10</f>
        <v>1.7774767860252982E-4</v>
      </c>
      <c r="Z8" s="176">
        <f t="shared" si="6"/>
        <v>4.9379677597733554E-5</v>
      </c>
      <c r="AA8" s="176">
        <f t="shared" si="6"/>
        <v>7.7171302132781328E-5</v>
      </c>
      <c r="AB8" s="176">
        <f t="shared" si="6"/>
        <v>5.332430358075894E-5</v>
      </c>
      <c r="AC8" s="176">
        <f>AC9/AC10</f>
        <v>2.5914652414107156E-4</v>
      </c>
      <c r="AD8" s="176">
        <f t="shared" si="6"/>
        <v>1.2339071958311154E-4</v>
      </c>
      <c r="AE8" s="176">
        <f t="shared" si="6"/>
        <v>7.9842208139765269E-5</v>
      </c>
      <c r="AF8" s="176">
        <f t="shared" si="6"/>
        <v>4.9432573969106141E-5</v>
      </c>
      <c r="AG8" s="176">
        <f>AG9/AG10</f>
        <v>2.3750072213057403E-4</v>
      </c>
      <c r="AH8" s="176">
        <f t="shared" si="6"/>
        <v>8.8612455535535723E-5</v>
      </c>
      <c r="AI8" s="176">
        <f t="shared" si="6"/>
        <v>9.0253289410065823E-5</v>
      </c>
      <c r="AJ8" s="176">
        <f t="shared" si="6"/>
        <v>5.7770445923653144E-5</v>
      </c>
      <c r="AK8" s="176">
        <f>AK9/AK10</f>
        <v>1.970050019383552E-4</v>
      </c>
      <c r="AL8" s="176">
        <f t="shared" si="6"/>
        <v>7.6208806151694376E-5</v>
      </c>
      <c r="AM8" s="176">
        <f t="shared" si="6"/>
        <v>5.5402250982201875E-5</v>
      </c>
      <c r="AN8" s="176">
        <f t="shared" si="6"/>
        <v>6.5875489607147172E-5</v>
      </c>
      <c r="AO8" s="176">
        <f>AO9/AO10</f>
        <v>1.8456075644385781E-4</v>
      </c>
      <c r="AP8" s="176">
        <f t="shared" si="6"/>
        <v>6.5758702387112627E-5</v>
      </c>
      <c r="AQ8" s="176">
        <f t="shared" si="6"/>
        <v>5.1638836536182124E-5</v>
      </c>
      <c r="AR8" s="176">
        <f t="shared" si="6"/>
        <v>6.4301752909961095E-5</v>
      </c>
      <c r="AS8" s="176">
        <f>AS9/AS10</f>
        <v>1.2293554232871919E-4</v>
      </c>
      <c r="AT8" s="176">
        <f t="shared" si="6"/>
        <v>2.7376720521589702E-5</v>
      </c>
      <c r="AU8" s="176">
        <f t="shared" si="6"/>
        <v>4.868877568434015E-5</v>
      </c>
      <c r="AV8" s="176">
        <f t="shared" si="6"/>
        <v>4.8477159732716586E-5</v>
      </c>
      <c r="AW8" s="176">
        <f>AW9/AW10</f>
        <v>8.0595663953279306E-6</v>
      </c>
      <c r="AX8" s="176">
        <f t="shared" si="6"/>
        <v>3.7990829494656573E-6</v>
      </c>
      <c r="AY8" s="176">
        <f t="shared" si="6"/>
        <v>2.3597539248607151E-6</v>
      </c>
      <c r="AZ8" s="176">
        <f t="shared" si="6"/>
        <v>1.9552794213517465E-6</v>
      </c>
      <c r="BA8" s="176">
        <f>BA9/BA10</f>
        <v>8.5079395317958479E-5</v>
      </c>
      <c r="BB8" s="176">
        <f t="shared" si="6"/>
        <v>3.5170741423950918E-5</v>
      </c>
      <c r="BC8" s="176">
        <f t="shared" si="6"/>
        <v>2.4582063287820984E-5</v>
      </c>
      <c r="BD8" s="176">
        <f t="shared" si="6"/>
        <v>2.4880136772715416E-5</v>
      </c>
      <c r="BE8" s="176">
        <f>BE9/BE10</f>
        <v>2.7060062146210673E-4</v>
      </c>
      <c r="BF8" s="176">
        <f t="shared" si="6"/>
        <v>1.6426914855597599E-4</v>
      </c>
      <c r="BG8" s="176">
        <f t="shared" si="6"/>
        <v>1.0979276801759075E-4</v>
      </c>
      <c r="BH8" s="176">
        <f t="shared" si="6"/>
        <v>6.5684936671993403E-5</v>
      </c>
      <c r="BI8" s="176">
        <f>BI9/BI10</f>
        <v>4.4747282504750791E-5</v>
      </c>
      <c r="BJ8" s="176">
        <f t="shared" si="6"/>
        <v>1.7485317578829058E-5</v>
      </c>
      <c r="BK8" s="176">
        <f t="shared" si="6"/>
        <v>1.2801638609742048E-5</v>
      </c>
      <c r="BL8" s="176">
        <f t="shared" si="6"/>
        <v>1.3712876896617178E-5</v>
      </c>
      <c r="BM8" s="176">
        <f>BM9/BM10</f>
        <v>2.0027027703615802E-4</v>
      </c>
      <c r="BN8" s="176">
        <f t="shared" si="6"/>
        <v>7.4856528472036073E-5</v>
      </c>
      <c r="BO8" s="176">
        <f t="shared" si="6"/>
        <v>5.4159468687015441E-5</v>
      </c>
      <c r="BP8" s="176">
        <f t="shared" si="6"/>
        <v>6.6317569808026008E-5</v>
      </c>
      <c r="BQ8" s="176">
        <f>BQ9/BQ10</f>
        <v>2.3076310188036776E-4</v>
      </c>
      <c r="BR8" s="176">
        <f t="shared" si="6"/>
        <v>7.2618706404683909E-5</v>
      </c>
      <c r="BS8" s="176">
        <f t="shared" si="6"/>
        <v>9.2312631449211393E-5</v>
      </c>
      <c r="BT8" s="176">
        <f t="shared" si="6"/>
        <v>6.7095204394933223E-5</v>
      </c>
      <c r="BU8" s="176">
        <f>BU9/BU10</f>
        <v>3.4042297107909241E-4</v>
      </c>
      <c r="BV8" s="176">
        <f t="shared" ref="BV8:CN8" si="7">BV9/BV10</f>
        <v>1.3310724789080653E-4</v>
      </c>
      <c r="BW8" s="176">
        <f t="shared" si="7"/>
        <v>1.3420297770622177E-4</v>
      </c>
      <c r="BX8" s="176">
        <f t="shared" si="7"/>
        <v>7.420455774083588E-5</v>
      </c>
      <c r="BY8" s="176">
        <f>BY9/BY10</f>
        <v>2.4278079264534845E-4</v>
      </c>
      <c r="BZ8" s="176">
        <f t="shared" si="7"/>
        <v>1.3226396735478577E-4</v>
      </c>
      <c r="CA8" s="176">
        <f t="shared" si="7"/>
        <v>5.3908042453096302E-5</v>
      </c>
      <c r="CB8" s="176">
        <f t="shared" si="7"/>
        <v>5.8262864963818478E-5</v>
      </c>
      <c r="CC8" s="176">
        <f>CC9/CC10</f>
        <v>4.7583635486851119E-4</v>
      </c>
      <c r="CD8" s="176">
        <f t="shared" si="7"/>
        <v>2.2799089237819621E-5</v>
      </c>
      <c r="CE8" s="176">
        <f t="shared" si="7"/>
        <v>4.1943171022933325E-4</v>
      </c>
      <c r="CF8" s="176">
        <f t="shared" si="7"/>
        <v>2.8663153329664073E-5</v>
      </c>
      <c r="CG8" s="176">
        <f>CG9/CG10</f>
        <v>2.329022481811223E-4</v>
      </c>
      <c r="CH8" s="176">
        <f t="shared" si="7"/>
        <v>9.0688411362633935E-5</v>
      </c>
      <c r="CI8" s="176">
        <f t="shared" si="7"/>
        <v>8.9178348838245039E-5</v>
      </c>
      <c r="CJ8" s="176">
        <f t="shared" si="7"/>
        <v>5.0621724167461743E-5</v>
      </c>
      <c r="CK8" s="176">
        <f>CK9/CK10</f>
        <v>1.1037892101778293E-4</v>
      </c>
      <c r="CL8" s="176">
        <f t="shared" si="7"/>
        <v>2.5008703146106598E-5</v>
      </c>
      <c r="CM8" s="176">
        <f t="shared" si="7"/>
        <v>4.7502241733590766E-5</v>
      </c>
      <c r="CN8" s="176">
        <f t="shared" si="7"/>
        <v>3.7189663415695059E-5</v>
      </c>
      <c r="CQ8" s="79"/>
    </row>
    <row r="9" spans="1:95" ht="22.5" customHeight="1" x14ac:dyDescent="0.2">
      <c r="A9" s="8" t="s">
        <v>40</v>
      </c>
      <c r="B9" s="8" t="s">
        <v>41</v>
      </c>
      <c r="C9" s="8"/>
      <c r="D9" s="8"/>
      <c r="E9" s="136">
        <f>F9+G9+H9</f>
        <v>217</v>
      </c>
      <c r="F9" s="136">
        <v>86</v>
      </c>
      <c r="G9" s="136">
        <v>67</v>
      </c>
      <c r="H9" s="136">
        <v>64</v>
      </c>
      <c r="I9" s="136">
        <f>J9+K9+L9</f>
        <v>353</v>
      </c>
      <c r="J9" s="155">
        <v>234</v>
      </c>
      <c r="K9" s="180">
        <v>101</v>
      </c>
      <c r="L9" s="136">
        <v>18</v>
      </c>
      <c r="M9" s="136">
        <f>N9+O9+P9</f>
        <v>892</v>
      </c>
      <c r="N9" s="139">
        <v>311</v>
      </c>
      <c r="O9" s="136">
        <v>294</v>
      </c>
      <c r="P9" s="136">
        <v>287</v>
      </c>
      <c r="Q9" s="136">
        <f>R9+S9+T9</f>
        <v>5898</v>
      </c>
      <c r="R9" s="179">
        <v>1705</v>
      </c>
      <c r="S9" s="136">
        <v>3089</v>
      </c>
      <c r="T9" s="136">
        <v>1104</v>
      </c>
      <c r="U9" s="136">
        <f>V9+W9+X9</f>
        <v>376</v>
      </c>
      <c r="V9" s="140">
        <v>239</v>
      </c>
      <c r="W9" s="135">
        <v>75</v>
      </c>
      <c r="X9" s="136">
        <v>62</v>
      </c>
      <c r="Y9" s="136">
        <f>Z9+AA9+AB9</f>
        <v>1390</v>
      </c>
      <c r="Z9" s="149">
        <v>378</v>
      </c>
      <c r="AA9" s="136">
        <v>595</v>
      </c>
      <c r="AB9" s="136">
        <v>417</v>
      </c>
      <c r="AC9" s="136">
        <f>AD9+AE9+AF9</f>
        <v>173</v>
      </c>
      <c r="AD9" s="149">
        <v>86</v>
      </c>
      <c r="AE9" s="136">
        <v>54</v>
      </c>
      <c r="AF9" s="136">
        <v>33</v>
      </c>
      <c r="AG9" s="136">
        <f>AH9+AI9+AJ9</f>
        <v>111</v>
      </c>
      <c r="AH9" s="149">
        <v>42</v>
      </c>
      <c r="AI9" s="136">
        <v>42</v>
      </c>
      <c r="AJ9" s="136">
        <v>27</v>
      </c>
      <c r="AK9" s="136">
        <f>AL9+AM9+AN9</f>
        <v>1585</v>
      </c>
      <c r="AL9" s="136">
        <v>612</v>
      </c>
      <c r="AM9" s="136">
        <v>443</v>
      </c>
      <c r="AN9" s="136">
        <v>530</v>
      </c>
      <c r="AO9" s="136">
        <f>AP9+AQ9+AR9</f>
        <v>3008</v>
      </c>
      <c r="AP9" s="135">
        <v>1100</v>
      </c>
      <c r="AQ9" s="135">
        <v>860</v>
      </c>
      <c r="AR9" s="136">
        <v>1048</v>
      </c>
      <c r="AS9" s="136">
        <f>AT9+AU9+AV9</f>
        <v>776</v>
      </c>
      <c r="AT9" s="155">
        <v>169</v>
      </c>
      <c r="AU9" s="134">
        <v>301</v>
      </c>
      <c r="AV9" s="136">
        <v>306</v>
      </c>
      <c r="AW9" s="136">
        <f>AX9+AY9+AZ9</f>
        <v>169</v>
      </c>
      <c r="AX9" s="50">
        <v>79</v>
      </c>
      <c r="AY9" s="136">
        <v>49</v>
      </c>
      <c r="AZ9" s="136">
        <v>41</v>
      </c>
      <c r="BA9" s="136">
        <f>BB9+BC9+BD9</f>
        <v>2551</v>
      </c>
      <c r="BB9" s="135">
        <v>1067</v>
      </c>
      <c r="BC9" s="135">
        <v>738</v>
      </c>
      <c r="BD9" s="136">
        <v>746</v>
      </c>
      <c r="BE9" s="136">
        <f>BF9+BG9+BH9</f>
        <v>2031</v>
      </c>
      <c r="BF9" s="139">
        <v>803</v>
      </c>
      <c r="BG9" s="135">
        <v>735</v>
      </c>
      <c r="BH9" s="136">
        <v>493</v>
      </c>
      <c r="BI9" s="136">
        <f>BJ9+BK9+BL9</f>
        <v>62</v>
      </c>
      <c r="BJ9" s="155">
        <v>25</v>
      </c>
      <c r="BK9" s="134">
        <v>18</v>
      </c>
      <c r="BL9" s="136">
        <v>19</v>
      </c>
      <c r="BM9" s="136">
        <f>BN9+BO9+BP9</f>
        <v>456</v>
      </c>
      <c r="BN9" s="157">
        <v>179</v>
      </c>
      <c r="BO9" s="149">
        <v>126</v>
      </c>
      <c r="BP9" s="136">
        <v>151</v>
      </c>
      <c r="BQ9" s="136">
        <f>BR9+BS9+BT9</f>
        <v>1871</v>
      </c>
      <c r="BR9" s="149">
        <v>584</v>
      </c>
      <c r="BS9" s="136">
        <v>743</v>
      </c>
      <c r="BT9" s="136">
        <v>544</v>
      </c>
      <c r="BU9" s="136">
        <f>BV9+BW9+BX9</f>
        <v>4005</v>
      </c>
      <c r="BV9" s="160">
        <v>1555</v>
      </c>
      <c r="BW9" s="136">
        <v>1577</v>
      </c>
      <c r="BX9" s="136">
        <v>873</v>
      </c>
      <c r="BY9" s="136">
        <f>BZ9+CA9+CB9</f>
        <v>4292</v>
      </c>
      <c r="BZ9" s="134">
        <v>2316</v>
      </c>
      <c r="CA9" s="135">
        <v>946</v>
      </c>
      <c r="CB9" s="136">
        <v>1030</v>
      </c>
      <c r="CC9" s="136">
        <f>CD9+CE9+CF9</f>
        <v>10193</v>
      </c>
      <c r="CD9" s="135">
        <v>501</v>
      </c>
      <c r="CE9" s="135">
        <v>9078</v>
      </c>
      <c r="CF9" s="135">
        <v>614</v>
      </c>
      <c r="CG9" s="136">
        <f>CH9+CI9+CJ9</f>
        <v>4403</v>
      </c>
      <c r="CH9" s="135">
        <v>1744</v>
      </c>
      <c r="CI9" s="136">
        <v>1702</v>
      </c>
      <c r="CJ9" s="136">
        <v>957</v>
      </c>
      <c r="CK9" s="136">
        <f>CL9+CM9+CN9</f>
        <v>1855</v>
      </c>
      <c r="CL9" s="155">
        <v>426</v>
      </c>
      <c r="CM9" s="134">
        <v>804</v>
      </c>
      <c r="CN9" s="136">
        <v>625</v>
      </c>
      <c r="CQ9" s="79"/>
    </row>
    <row r="10" spans="1:95" ht="33.75" customHeight="1" x14ac:dyDescent="0.2">
      <c r="A10" s="181" t="s">
        <v>42</v>
      </c>
      <c r="B10" s="8" t="s">
        <v>43</v>
      </c>
      <c r="C10" s="8"/>
      <c r="D10" s="8"/>
      <c r="E10" s="136">
        <f>H10</f>
        <v>14778028.000000002</v>
      </c>
      <c r="F10" s="182">
        <v>15034415.000000004</v>
      </c>
      <c r="G10" s="136">
        <v>14839080</v>
      </c>
      <c r="H10" s="136">
        <v>14778028.000000002</v>
      </c>
      <c r="I10" s="136">
        <f>L10</f>
        <v>3088980</v>
      </c>
      <c r="J10" s="183">
        <v>3172196</v>
      </c>
      <c r="K10" s="184">
        <v>3121047</v>
      </c>
      <c r="L10" s="136">
        <v>3088980</v>
      </c>
      <c r="M10" s="136">
        <f>P10</f>
        <v>12002085.000000002</v>
      </c>
      <c r="N10" s="183">
        <v>12129044</v>
      </c>
      <c r="O10" s="184">
        <v>12009137</v>
      </c>
      <c r="P10" s="136">
        <v>12002085.000000002</v>
      </c>
      <c r="Q10" s="136">
        <f>T10</f>
        <v>11701332</v>
      </c>
      <c r="R10" s="183">
        <v>11137188</v>
      </c>
      <c r="S10" s="184">
        <v>11388502</v>
      </c>
      <c r="T10" s="136">
        <v>11701332</v>
      </c>
      <c r="U10" s="136">
        <f>X10</f>
        <v>23293767</v>
      </c>
      <c r="V10" s="183">
        <v>23064078</v>
      </c>
      <c r="W10" s="184">
        <v>23123881</v>
      </c>
      <c r="X10" s="136">
        <v>23293767</v>
      </c>
      <c r="Y10" s="136">
        <f>AB10</f>
        <v>7820074.0000000019</v>
      </c>
      <c r="Z10" s="183">
        <v>7654971</v>
      </c>
      <c r="AA10" s="184">
        <v>7710120</v>
      </c>
      <c r="AB10" s="136">
        <v>7820074.0000000019</v>
      </c>
      <c r="AC10" s="136">
        <f>AF10</f>
        <v>667576</v>
      </c>
      <c r="AD10" s="183">
        <v>696973</v>
      </c>
      <c r="AE10" s="184">
        <v>676334</v>
      </c>
      <c r="AF10" s="136">
        <v>667576</v>
      </c>
      <c r="AG10" s="136">
        <f>AJ10</f>
        <v>467367</v>
      </c>
      <c r="AH10" s="184">
        <v>473973.99999999988</v>
      </c>
      <c r="AI10" s="184">
        <v>465357</v>
      </c>
      <c r="AJ10" s="136">
        <v>467367</v>
      </c>
      <c r="AK10" s="136">
        <f>AN10</f>
        <v>8045481</v>
      </c>
      <c r="AL10" s="183">
        <v>8030568</v>
      </c>
      <c r="AM10" s="184">
        <v>7996064.9999999991</v>
      </c>
      <c r="AN10" s="136">
        <v>8045481</v>
      </c>
      <c r="AO10" s="136">
        <f>AR10</f>
        <v>16298156.000000002</v>
      </c>
      <c r="AP10" s="183">
        <v>16727824</v>
      </c>
      <c r="AQ10" s="184">
        <v>16654132.000000002</v>
      </c>
      <c r="AR10" s="136">
        <v>16298156.000000002</v>
      </c>
      <c r="AS10" s="136">
        <f>AV10</f>
        <v>6312251</v>
      </c>
      <c r="AT10" s="183">
        <v>6173128</v>
      </c>
      <c r="AU10" s="184">
        <v>6182123</v>
      </c>
      <c r="AV10" s="136">
        <v>6312251</v>
      </c>
      <c r="AW10" s="136">
        <f>AZ10</f>
        <v>20968870</v>
      </c>
      <c r="AX10" s="183">
        <v>20794491.999999996</v>
      </c>
      <c r="AY10" s="184">
        <v>20764877.000000004</v>
      </c>
      <c r="AZ10" s="136">
        <v>20968870</v>
      </c>
      <c r="BA10" s="136">
        <f>BD10</f>
        <v>29983758</v>
      </c>
      <c r="BB10" s="183">
        <v>30337717</v>
      </c>
      <c r="BC10" s="184">
        <v>30021890.000000004</v>
      </c>
      <c r="BD10" s="136">
        <v>29983758</v>
      </c>
      <c r="BE10" s="136">
        <f>BH10</f>
        <v>7505526</v>
      </c>
      <c r="BF10" s="183">
        <v>4888319</v>
      </c>
      <c r="BG10" s="184">
        <v>6694430</v>
      </c>
      <c r="BH10" s="136">
        <v>7505526</v>
      </c>
      <c r="BI10" s="136">
        <f>BL10</f>
        <v>1385559</v>
      </c>
      <c r="BJ10" s="183">
        <v>1429771</v>
      </c>
      <c r="BK10" s="184">
        <v>1406070</v>
      </c>
      <c r="BL10" s="136">
        <v>1385559</v>
      </c>
      <c r="BM10" s="136">
        <f>BP10</f>
        <v>2276923</v>
      </c>
      <c r="BN10" s="183">
        <v>2391241</v>
      </c>
      <c r="BO10" s="184">
        <v>2326463</v>
      </c>
      <c r="BP10" s="136">
        <v>2276923</v>
      </c>
      <c r="BQ10" s="136">
        <f>BT10</f>
        <v>8107882</v>
      </c>
      <c r="BR10" s="183">
        <v>8042005</v>
      </c>
      <c r="BS10" s="184">
        <v>8048736.0000000009</v>
      </c>
      <c r="BT10" s="136">
        <v>8107882</v>
      </c>
      <c r="BU10" s="136">
        <f>BX10</f>
        <v>11764775.999999998</v>
      </c>
      <c r="BV10" s="183">
        <v>11682309</v>
      </c>
      <c r="BW10" s="184">
        <v>11750857</v>
      </c>
      <c r="BX10" s="136">
        <v>11764775.999999998</v>
      </c>
      <c r="BY10" s="136">
        <f>CB10</f>
        <v>17678499</v>
      </c>
      <c r="BZ10" s="183">
        <v>17510438</v>
      </c>
      <c r="CA10" s="184">
        <v>17548402</v>
      </c>
      <c r="CB10" s="136">
        <v>17678499</v>
      </c>
      <c r="CC10" s="136">
        <f>CF10</f>
        <v>21421230.000000004</v>
      </c>
      <c r="CD10" s="183">
        <v>21974562</v>
      </c>
      <c r="CE10" s="184">
        <v>21643571</v>
      </c>
      <c r="CF10" s="136">
        <v>21421230.000000004</v>
      </c>
      <c r="CG10" s="136">
        <f>CJ10</f>
        <v>18904927</v>
      </c>
      <c r="CH10" s="183">
        <v>19230682</v>
      </c>
      <c r="CI10" s="184">
        <v>19085350</v>
      </c>
      <c r="CJ10" s="136">
        <v>18904927</v>
      </c>
      <c r="CK10" s="136">
        <f>CN10</f>
        <v>16805744.999999996</v>
      </c>
      <c r="CL10" s="183">
        <v>17034070</v>
      </c>
      <c r="CM10" s="184">
        <v>16925517</v>
      </c>
      <c r="CN10" s="136">
        <v>16805744.999999996</v>
      </c>
      <c r="CQ10" s="79"/>
    </row>
    <row r="11" spans="1:95" customFormat="1" ht="22.5" customHeight="1" x14ac:dyDescent="0.2">
      <c r="A11" s="6" t="s">
        <v>45</v>
      </c>
      <c r="B11" s="6" t="s">
        <v>44</v>
      </c>
      <c r="C11" s="6" t="s">
        <v>143</v>
      </c>
      <c r="D11" s="6"/>
      <c r="E11" s="126">
        <f>E13/E15</f>
        <v>1</v>
      </c>
      <c r="F11" s="126">
        <f>F13/F15</f>
        <v>1</v>
      </c>
      <c r="G11" s="126">
        <f t="shared" ref="G11:W11" si="8">G13/G15</f>
        <v>1</v>
      </c>
      <c r="H11" s="126">
        <f t="shared" si="8"/>
        <v>1</v>
      </c>
      <c r="I11" s="126">
        <f t="shared" si="8"/>
        <v>1</v>
      </c>
      <c r="J11" s="126">
        <f t="shared" si="8"/>
        <v>1</v>
      </c>
      <c r="K11" s="126">
        <f t="shared" si="8"/>
        <v>1</v>
      </c>
      <c r="L11" s="126">
        <f t="shared" si="8"/>
        <v>1</v>
      </c>
      <c r="M11" s="126">
        <f t="shared" si="8"/>
        <v>1</v>
      </c>
      <c r="N11" s="126">
        <f t="shared" si="8"/>
        <v>1</v>
      </c>
      <c r="O11" s="126">
        <f t="shared" si="8"/>
        <v>1</v>
      </c>
      <c r="P11" s="126">
        <f>P13/P15</f>
        <v>1</v>
      </c>
      <c r="Q11" s="126">
        <f t="shared" si="8"/>
        <v>1</v>
      </c>
      <c r="R11" s="126">
        <f t="shared" si="8"/>
        <v>1</v>
      </c>
      <c r="S11" s="126">
        <f t="shared" si="8"/>
        <v>1</v>
      </c>
      <c r="T11" s="126">
        <f t="shared" si="8"/>
        <v>1</v>
      </c>
      <c r="U11" s="126">
        <f t="shared" si="8"/>
        <v>1</v>
      </c>
      <c r="V11" s="126">
        <f t="shared" si="8"/>
        <v>1</v>
      </c>
      <c r="W11" s="126">
        <f t="shared" si="8"/>
        <v>1</v>
      </c>
      <c r="X11" s="126">
        <f>X13/X15</f>
        <v>1</v>
      </c>
      <c r="Y11" s="126">
        <f t="shared" ref="Y11:AA11" si="9">Y13/Y15</f>
        <v>1</v>
      </c>
      <c r="Z11" s="126">
        <f>Z13/Z15</f>
        <v>1</v>
      </c>
      <c r="AA11" s="126">
        <f t="shared" si="9"/>
        <v>1</v>
      </c>
      <c r="AB11" s="126">
        <f>AB13/AB15</f>
        <v>1</v>
      </c>
      <c r="AC11" s="126">
        <f t="shared" ref="AC11:AE11" si="10">AC13/AC15</f>
        <v>1</v>
      </c>
      <c r="AD11" s="126">
        <f t="shared" si="10"/>
        <v>1</v>
      </c>
      <c r="AE11" s="126">
        <f t="shared" si="10"/>
        <v>1</v>
      </c>
      <c r="AF11" s="126">
        <f>AF13/AF15</f>
        <v>1</v>
      </c>
      <c r="AG11" s="126">
        <f t="shared" ref="AG11:AI11" si="11">AG13/AG15</f>
        <v>1</v>
      </c>
      <c r="AH11" s="126">
        <f t="shared" si="11"/>
        <v>1</v>
      </c>
      <c r="AI11" s="126">
        <f t="shared" si="11"/>
        <v>1</v>
      </c>
      <c r="AJ11" s="126">
        <f>AJ13/AJ15</f>
        <v>1</v>
      </c>
      <c r="AK11" s="126">
        <f t="shared" ref="AK11:AM11" si="12">AK13/AK15</f>
        <v>1</v>
      </c>
      <c r="AL11" s="126">
        <f t="shared" si="12"/>
        <v>1</v>
      </c>
      <c r="AM11" s="126">
        <f t="shared" si="12"/>
        <v>1</v>
      </c>
      <c r="AN11" s="126">
        <f>AN13/AN15</f>
        <v>1</v>
      </c>
      <c r="AO11" s="126">
        <f t="shared" ref="AO11:AQ11" si="13">AO13/AO15</f>
        <v>1</v>
      </c>
      <c r="AP11" s="126">
        <f t="shared" si="13"/>
        <v>1</v>
      </c>
      <c r="AQ11" s="126">
        <f t="shared" si="13"/>
        <v>1</v>
      </c>
      <c r="AR11" s="126">
        <f>AR13/AR15</f>
        <v>1</v>
      </c>
      <c r="AS11" s="126">
        <f t="shared" ref="AS11:AU11" si="14">AS13/AS15</f>
        <v>1</v>
      </c>
      <c r="AT11" s="126">
        <f t="shared" si="14"/>
        <v>1</v>
      </c>
      <c r="AU11" s="126">
        <f t="shared" si="14"/>
        <v>1</v>
      </c>
      <c r="AV11" s="126">
        <f>AV13/AV15</f>
        <v>1</v>
      </c>
      <c r="AW11" s="126">
        <f t="shared" ref="AW11:AY11" si="15">AW13/AW15</f>
        <v>1</v>
      </c>
      <c r="AX11" s="126">
        <f t="shared" si="15"/>
        <v>1</v>
      </c>
      <c r="AY11" s="126">
        <f t="shared" si="15"/>
        <v>1</v>
      </c>
      <c r="AZ11" s="126">
        <f>AZ13/AZ15</f>
        <v>1</v>
      </c>
      <c r="BA11" s="126">
        <f t="shared" ref="BA11:BC11" si="16">BA13/BA15</f>
        <v>1</v>
      </c>
      <c r="BB11" s="126">
        <f t="shared" si="16"/>
        <v>1</v>
      </c>
      <c r="BC11" s="126">
        <f t="shared" si="16"/>
        <v>1</v>
      </c>
      <c r="BD11" s="126">
        <f>BD13/BD15</f>
        <v>1</v>
      </c>
      <c r="BE11" s="126">
        <f t="shared" ref="BE11:BG11" si="17">BE13/BE15</f>
        <v>0.99984939002961992</v>
      </c>
      <c r="BF11" s="126">
        <f t="shared" si="17"/>
        <v>1</v>
      </c>
      <c r="BG11" s="126">
        <f t="shared" si="17"/>
        <v>1</v>
      </c>
      <c r="BH11" s="126">
        <f>BH13/BH15</f>
        <v>0.99956728688879271</v>
      </c>
      <c r="BI11" s="126">
        <f t="shared" ref="BI11:BK11" si="18">BI13/BI15</f>
        <v>1</v>
      </c>
      <c r="BJ11" s="126">
        <f t="shared" si="18"/>
        <v>1</v>
      </c>
      <c r="BK11" s="126">
        <f t="shared" si="18"/>
        <v>1</v>
      </c>
      <c r="BL11" s="126">
        <f>BL13/BL15</f>
        <v>1</v>
      </c>
      <c r="BM11" s="126">
        <f t="shared" ref="BM11:BO11" si="19">BM13/BM15</f>
        <v>1</v>
      </c>
      <c r="BN11" s="126">
        <f t="shared" si="19"/>
        <v>1</v>
      </c>
      <c r="BO11" s="126">
        <f t="shared" si="19"/>
        <v>1</v>
      </c>
      <c r="BP11" s="126">
        <f>BP13/BP15</f>
        <v>1</v>
      </c>
      <c r="BQ11" s="126">
        <f t="shared" ref="BQ11:BS11" si="20">BQ13/BQ15</f>
        <v>1</v>
      </c>
      <c r="BR11" s="126">
        <f t="shared" si="20"/>
        <v>1</v>
      </c>
      <c r="BS11" s="126">
        <f t="shared" si="20"/>
        <v>1</v>
      </c>
      <c r="BT11" s="126">
        <f>BT13/BT15</f>
        <v>1</v>
      </c>
      <c r="BU11" s="126">
        <f t="shared" ref="BU11:BW11" si="21">BU13/BU15</f>
        <v>1</v>
      </c>
      <c r="BV11" s="126">
        <f t="shared" si="21"/>
        <v>1</v>
      </c>
      <c r="BW11" s="126">
        <f t="shared" si="21"/>
        <v>1</v>
      </c>
      <c r="BX11" s="126">
        <f>BX13/BX15</f>
        <v>1</v>
      </c>
      <c r="BY11" s="126">
        <f t="shared" ref="BY11:CA11" si="22">BY13/BY15</f>
        <v>1</v>
      </c>
      <c r="BZ11" s="126">
        <f t="shared" si="22"/>
        <v>1</v>
      </c>
      <c r="CA11" s="126">
        <f t="shared" si="22"/>
        <v>1</v>
      </c>
      <c r="CB11" s="126">
        <f>CB13/CB15</f>
        <v>1</v>
      </c>
      <c r="CC11" s="126">
        <f t="shared" ref="CC11:CE11" si="23">CC13/CC15</f>
        <v>1</v>
      </c>
      <c r="CD11" s="126">
        <f t="shared" si="23"/>
        <v>1</v>
      </c>
      <c r="CE11" s="126">
        <f t="shared" si="23"/>
        <v>1</v>
      </c>
      <c r="CF11" s="126">
        <f>CF13/CF15</f>
        <v>1</v>
      </c>
      <c r="CG11" s="126">
        <f t="shared" ref="CG11:CI11" si="24">CG13/CG15</f>
        <v>1</v>
      </c>
      <c r="CH11" s="126">
        <f t="shared" si="24"/>
        <v>1</v>
      </c>
      <c r="CI11" s="126">
        <f t="shared" si="24"/>
        <v>1</v>
      </c>
      <c r="CJ11" s="126">
        <f>CJ13/CJ15</f>
        <v>1</v>
      </c>
      <c r="CK11" s="126">
        <f t="shared" ref="CK11:CL11" si="25">CK13/CK15</f>
        <v>1</v>
      </c>
      <c r="CL11" s="126">
        <f t="shared" si="25"/>
        <v>1</v>
      </c>
      <c r="CM11" s="126">
        <f>CM13/CM15</f>
        <v>1</v>
      </c>
      <c r="CN11" s="126">
        <f>CN13/CN15</f>
        <v>1</v>
      </c>
      <c r="CQ11" s="80"/>
    </row>
    <row r="12" spans="1:95" customFormat="1" ht="22.5" customHeight="1" x14ac:dyDescent="0.2">
      <c r="A12" s="6" t="s">
        <v>48</v>
      </c>
      <c r="B12" s="6" t="s">
        <v>44</v>
      </c>
      <c r="C12" s="6" t="s">
        <v>144</v>
      </c>
      <c r="D12" s="6"/>
      <c r="E12" s="126">
        <f>E14/E15</f>
        <v>1</v>
      </c>
      <c r="F12" s="126">
        <f>F14/F15</f>
        <v>1</v>
      </c>
      <c r="G12" s="126">
        <f t="shared" ref="G12:BR12" si="26">G14/G15</f>
        <v>1</v>
      </c>
      <c r="H12" s="126">
        <f t="shared" si="26"/>
        <v>1</v>
      </c>
      <c r="I12" s="126">
        <f t="shared" si="26"/>
        <v>1</v>
      </c>
      <c r="J12" s="126">
        <f t="shared" si="26"/>
        <v>1</v>
      </c>
      <c r="K12" s="126">
        <f t="shared" si="26"/>
        <v>1</v>
      </c>
      <c r="L12" s="126">
        <f t="shared" si="26"/>
        <v>1</v>
      </c>
      <c r="M12" s="126">
        <f t="shared" si="26"/>
        <v>1</v>
      </c>
      <c r="N12" s="126">
        <f t="shared" si="26"/>
        <v>1</v>
      </c>
      <c r="O12" s="126">
        <f t="shared" si="26"/>
        <v>1</v>
      </c>
      <c r="P12" s="126">
        <f t="shared" si="26"/>
        <v>1</v>
      </c>
      <c r="Q12" s="126">
        <f t="shared" si="26"/>
        <v>1</v>
      </c>
      <c r="R12" s="126">
        <f t="shared" si="26"/>
        <v>1</v>
      </c>
      <c r="S12" s="126">
        <f t="shared" si="26"/>
        <v>1</v>
      </c>
      <c r="T12" s="126">
        <f t="shared" si="26"/>
        <v>1</v>
      </c>
      <c r="U12" s="126">
        <f t="shared" si="26"/>
        <v>1</v>
      </c>
      <c r="V12" s="126">
        <f t="shared" si="26"/>
        <v>1</v>
      </c>
      <c r="W12" s="126">
        <f t="shared" si="26"/>
        <v>1</v>
      </c>
      <c r="X12" s="126">
        <f t="shared" si="26"/>
        <v>1</v>
      </c>
      <c r="Y12" s="126">
        <f t="shared" si="26"/>
        <v>1</v>
      </c>
      <c r="Z12" s="126">
        <f t="shared" si="26"/>
        <v>1</v>
      </c>
      <c r="AA12" s="126">
        <f t="shared" si="26"/>
        <v>1</v>
      </c>
      <c r="AB12" s="126">
        <f t="shared" si="26"/>
        <v>1</v>
      </c>
      <c r="AC12" s="126">
        <f t="shared" si="26"/>
        <v>1</v>
      </c>
      <c r="AD12" s="126">
        <f>AD14/AD15</f>
        <v>1</v>
      </c>
      <c r="AE12" s="126">
        <f t="shared" si="26"/>
        <v>1</v>
      </c>
      <c r="AF12" s="126">
        <f t="shared" si="26"/>
        <v>1</v>
      </c>
      <c r="AG12" s="126">
        <f t="shared" si="26"/>
        <v>1</v>
      </c>
      <c r="AH12" s="126">
        <f t="shared" si="26"/>
        <v>1</v>
      </c>
      <c r="AI12" s="126">
        <f t="shared" si="26"/>
        <v>1</v>
      </c>
      <c r="AJ12" s="126">
        <f t="shared" si="26"/>
        <v>1</v>
      </c>
      <c r="AK12" s="126">
        <f t="shared" si="26"/>
        <v>1</v>
      </c>
      <c r="AL12" s="126">
        <f t="shared" si="26"/>
        <v>1</v>
      </c>
      <c r="AM12" s="126">
        <f t="shared" si="26"/>
        <v>1</v>
      </c>
      <c r="AN12" s="126">
        <f t="shared" si="26"/>
        <v>1</v>
      </c>
      <c r="AO12" s="126">
        <f>AO14/AO15</f>
        <v>1</v>
      </c>
      <c r="AP12" s="126">
        <f>AP14/AP15</f>
        <v>1</v>
      </c>
      <c r="AQ12" s="126">
        <f t="shared" si="26"/>
        <v>1</v>
      </c>
      <c r="AR12" s="126">
        <f t="shared" si="26"/>
        <v>1</v>
      </c>
      <c r="AS12" s="126">
        <f t="shared" si="26"/>
        <v>1</v>
      </c>
      <c r="AT12" s="126">
        <f t="shared" si="26"/>
        <v>1</v>
      </c>
      <c r="AU12" s="126">
        <f t="shared" si="26"/>
        <v>1</v>
      </c>
      <c r="AV12" s="126">
        <f t="shared" si="26"/>
        <v>1</v>
      </c>
      <c r="AW12" s="126">
        <f t="shared" si="26"/>
        <v>1</v>
      </c>
      <c r="AX12" s="126">
        <f t="shared" si="26"/>
        <v>1</v>
      </c>
      <c r="AY12" s="126">
        <f t="shared" si="26"/>
        <v>1</v>
      </c>
      <c r="AZ12" s="126">
        <f t="shared" si="26"/>
        <v>1</v>
      </c>
      <c r="BA12" s="126">
        <f t="shared" si="26"/>
        <v>1</v>
      </c>
      <c r="BB12" s="126">
        <f t="shared" si="26"/>
        <v>1</v>
      </c>
      <c r="BC12" s="126">
        <f t="shared" si="26"/>
        <v>1</v>
      </c>
      <c r="BD12" s="126">
        <f t="shared" si="26"/>
        <v>1</v>
      </c>
      <c r="BE12" s="126">
        <f t="shared" si="26"/>
        <v>1</v>
      </c>
      <c r="BF12" s="126">
        <f t="shared" si="26"/>
        <v>1</v>
      </c>
      <c r="BG12" s="126">
        <f t="shared" si="26"/>
        <v>1</v>
      </c>
      <c r="BH12" s="126">
        <f t="shared" si="26"/>
        <v>1</v>
      </c>
      <c r="BI12" s="126">
        <f t="shared" si="26"/>
        <v>1</v>
      </c>
      <c r="BJ12" s="126">
        <f t="shared" si="26"/>
        <v>1</v>
      </c>
      <c r="BK12" s="126">
        <f t="shared" si="26"/>
        <v>1</v>
      </c>
      <c r="BL12" s="126">
        <f t="shared" si="26"/>
        <v>1</v>
      </c>
      <c r="BM12" s="126">
        <f t="shared" si="26"/>
        <v>1</v>
      </c>
      <c r="BN12" s="126">
        <f t="shared" si="26"/>
        <v>1</v>
      </c>
      <c r="BO12" s="126">
        <f t="shared" si="26"/>
        <v>1</v>
      </c>
      <c r="BP12" s="126">
        <f t="shared" si="26"/>
        <v>1</v>
      </c>
      <c r="BQ12" s="126">
        <f t="shared" si="26"/>
        <v>1</v>
      </c>
      <c r="BR12" s="126">
        <f t="shared" si="26"/>
        <v>1</v>
      </c>
      <c r="BS12" s="126">
        <f t="shared" ref="BS12:CN12" si="27">BS14/BS15</f>
        <v>1</v>
      </c>
      <c r="BT12" s="126">
        <f t="shared" si="27"/>
        <v>1</v>
      </c>
      <c r="BU12" s="126">
        <f t="shared" si="27"/>
        <v>1</v>
      </c>
      <c r="BV12" s="126">
        <f t="shared" si="27"/>
        <v>1</v>
      </c>
      <c r="BW12" s="126">
        <f t="shared" si="27"/>
        <v>1</v>
      </c>
      <c r="BX12" s="126">
        <f t="shared" si="27"/>
        <v>1</v>
      </c>
      <c r="BY12" s="126">
        <f t="shared" si="27"/>
        <v>1</v>
      </c>
      <c r="BZ12" s="126">
        <f t="shared" si="27"/>
        <v>1</v>
      </c>
      <c r="CA12" s="126">
        <f t="shared" si="27"/>
        <v>1</v>
      </c>
      <c r="CB12" s="126">
        <f t="shared" si="27"/>
        <v>1</v>
      </c>
      <c r="CC12" s="126">
        <f t="shared" si="27"/>
        <v>1</v>
      </c>
      <c r="CD12" s="126">
        <f t="shared" si="27"/>
        <v>1</v>
      </c>
      <c r="CE12" s="126">
        <f t="shared" si="27"/>
        <v>1</v>
      </c>
      <c r="CF12" s="126">
        <f t="shared" si="27"/>
        <v>1</v>
      </c>
      <c r="CG12" s="126">
        <f t="shared" si="27"/>
        <v>1</v>
      </c>
      <c r="CH12" s="126">
        <f t="shared" si="27"/>
        <v>1</v>
      </c>
      <c r="CI12" s="126">
        <f t="shared" si="27"/>
        <v>1</v>
      </c>
      <c r="CJ12" s="126">
        <f t="shared" si="27"/>
        <v>1</v>
      </c>
      <c r="CK12" s="126">
        <f>CK14/CK15</f>
        <v>1</v>
      </c>
      <c r="CL12" s="126">
        <f>CL14/CL15</f>
        <v>1</v>
      </c>
      <c r="CM12" s="126">
        <f t="shared" si="27"/>
        <v>1</v>
      </c>
      <c r="CN12" s="126">
        <f t="shared" si="27"/>
        <v>1</v>
      </c>
      <c r="CQ12" s="80"/>
    </row>
    <row r="13" spans="1:95" customFormat="1" ht="45" customHeight="1" x14ac:dyDescent="0.2">
      <c r="A13" s="8" t="s">
        <v>52</v>
      </c>
      <c r="B13" s="8" t="s">
        <v>46</v>
      </c>
      <c r="C13" s="8" t="s">
        <v>47</v>
      </c>
      <c r="D13" s="8"/>
      <c r="E13" s="134">
        <f>F13+G13+H13</f>
        <v>3886</v>
      </c>
      <c r="F13" s="152">
        <v>1328</v>
      </c>
      <c r="G13" s="145">
        <v>1328</v>
      </c>
      <c r="H13" s="134">
        <v>1230</v>
      </c>
      <c r="I13" s="134">
        <f t="shared" ref="I13:I17" si="28">J13+K13+L13</f>
        <v>734</v>
      </c>
      <c r="J13" s="128">
        <v>381</v>
      </c>
      <c r="K13" s="128">
        <v>249</v>
      </c>
      <c r="L13" s="134">
        <v>104</v>
      </c>
      <c r="M13" s="134">
        <f t="shared" ref="M13:M17" si="29">N13+O13+P13</f>
        <v>2635</v>
      </c>
      <c r="N13" s="145">
        <v>1192</v>
      </c>
      <c r="O13" s="145">
        <v>767</v>
      </c>
      <c r="P13" s="134">
        <v>676</v>
      </c>
      <c r="Q13" s="134">
        <f t="shared" ref="Q13:Q17" si="30">R13+S13+T13</f>
        <v>15893</v>
      </c>
      <c r="R13" s="179">
        <v>5655</v>
      </c>
      <c r="S13" s="136">
        <v>6438</v>
      </c>
      <c r="T13" s="134">
        <v>3800</v>
      </c>
      <c r="U13" s="134">
        <f t="shared" ref="U13:U17" si="31">V13+W13+X13</f>
        <v>16478</v>
      </c>
      <c r="V13" s="141">
        <v>5642</v>
      </c>
      <c r="W13" s="135">
        <v>4889</v>
      </c>
      <c r="X13" s="134">
        <v>5947</v>
      </c>
      <c r="Y13" s="134">
        <f t="shared" ref="Y13:Y17" si="32">Z13+AA13+AB13</f>
        <v>7567</v>
      </c>
      <c r="Z13" s="138">
        <v>2285</v>
      </c>
      <c r="AA13" s="138">
        <v>2858</v>
      </c>
      <c r="AB13" s="134">
        <v>2424</v>
      </c>
      <c r="AC13" s="134">
        <f t="shared" ref="AC13:AC17" si="33">AD13+AE13+AF13</f>
        <v>448</v>
      </c>
      <c r="AD13" s="135">
        <v>169</v>
      </c>
      <c r="AE13" s="135">
        <v>142</v>
      </c>
      <c r="AF13" s="134">
        <v>137</v>
      </c>
      <c r="AG13" s="134">
        <f t="shared" ref="AG13:AG17" si="34">AH13+AI13+AJ13</f>
        <v>552</v>
      </c>
      <c r="AH13" s="135">
        <v>169</v>
      </c>
      <c r="AI13" s="135">
        <v>188</v>
      </c>
      <c r="AJ13" s="134">
        <v>195</v>
      </c>
      <c r="AK13" s="134">
        <f t="shared" ref="AK13:AK17" si="35">AL13+AM13+AN13</f>
        <v>4765</v>
      </c>
      <c r="AL13" s="128">
        <f>1038+546</f>
        <v>1584</v>
      </c>
      <c r="AM13" s="145">
        <v>1610</v>
      </c>
      <c r="AN13" s="134">
        <v>1571</v>
      </c>
      <c r="AO13" s="134">
        <f t="shared" ref="AO13:AO17" si="36">AP13+AQ13+AR13</f>
        <v>5004</v>
      </c>
      <c r="AP13" s="134">
        <v>1863</v>
      </c>
      <c r="AQ13" s="134">
        <v>1538</v>
      </c>
      <c r="AR13" s="134">
        <v>1603</v>
      </c>
      <c r="AS13" s="134">
        <f t="shared" ref="AS13:AS17" si="37">AT13+AU13+AV13</f>
        <v>3803</v>
      </c>
      <c r="AT13" s="128">
        <v>1024</v>
      </c>
      <c r="AU13" s="128">
        <v>1467</v>
      </c>
      <c r="AV13" s="134">
        <v>1312</v>
      </c>
      <c r="AW13" s="134">
        <f t="shared" ref="AW13:AW17" si="38">AX13+AY13+AZ13</f>
        <v>5242</v>
      </c>
      <c r="AX13" s="135">
        <v>2238</v>
      </c>
      <c r="AY13" s="135">
        <v>1609</v>
      </c>
      <c r="AZ13" s="134">
        <v>1395</v>
      </c>
      <c r="BA13" s="134">
        <f t="shared" ref="BA13:BA17" si="39">BB13+BC13+BD13</f>
        <v>11401</v>
      </c>
      <c r="BB13" s="135">
        <v>3454</v>
      </c>
      <c r="BC13" s="135">
        <v>3949</v>
      </c>
      <c r="BD13" s="134">
        <v>3998</v>
      </c>
      <c r="BE13" s="134">
        <f t="shared" ref="BE13:BE17" si="40">BF13+BG13+BH13</f>
        <v>19916</v>
      </c>
      <c r="BF13" s="128">
        <v>6237</v>
      </c>
      <c r="BG13" s="128">
        <v>6749</v>
      </c>
      <c r="BH13" s="134">
        <v>6930</v>
      </c>
      <c r="BI13" s="134">
        <f t="shared" ref="BI13:BI17" si="41">BJ13+BK13+BL13</f>
        <v>170</v>
      </c>
      <c r="BJ13" s="134">
        <v>60</v>
      </c>
      <c r="BK13" s="134">
        <v>59</v>
      </c>
      <c r="BL13" s="134">
        <v>51</v>
      </c>
      <c r="BM13" s="134">
        <f t="shared" ref="BM13:BM17" si="42">BN13+BO13+BP13</f>
        <v>698</v>
      </c>
      <c r="BN13" s="158">
        <v>303</v>
      </c>
      <c r="BO13" s="150">
        <v>200</v>
      </c>
      <c r="BP13" s="134">
        <v>195</v>
      </c>
      <c r="BQ13" s="134">
        <f t="shared" ref="BQ13:BQ17" si="43">BR13+BS13+BT13</f>
        <v>8930</v>
      </c>
      <c r="BR13" s="135">
        <v>2804</v>
      </c>
      <c r="BS13" s="135">
        <v>3190</v>
      </c>
      <c r="BT13" s="134">
        <v>2936</v>
      </c>
      <c r="BU13" s="134">
        <f t="shared" ref="BU13:BU17" si="44">BV13+BW13+BX13</f>
        <v>9451</v>
      </c>
      <c r="BV13" s="160">
        <v>4078</v>
      </c>
      <c r="BW13" s="136">
        <v>3189</v>
      </c>
      <c r="BX13" s="134">
        <v>2184</v>
      </c>
      <c r="BY13" s="134">
        <f t="shared" ref="BY13:BY17" si="45">BZ13+CA13+CB13</f>
        <v>7928</v>
      </c>
      <c r="BZ13" s="134">
        <v>3247</v>
      </c>
      <c r="CA13" s="134">
        <v>2331</v>
      </c>
      <c r="CB13" s="134">
        <v>2350</v>
      </c>
      <c r="CC13" s="134">
        <f t="shared" ref="CC13:CC17" si="46">CD13+CE13+CF13</f>
        <v>18137</v>
      </c>
      <c r="CD13" s="135">
        <v>4246</v>
      </c>
      <c r="CE13" s="135">
        <v>11399</v>
      </c>
      <c r="CF13" s="135">
        <v>2492</v>
      </c>
      <c r="CG13" s="134">
        <f t="shared" ref="CG13:CG17" si="47">CH13+CI13+CJ13</f>
        <v>11329</v>
      </c>
      <c r="CH13" s="135">
        <v>5201</v>
      </c>
      <c r="CI13" s="134">
        <v>3645</v>
      </c>
      <c r="CJ13" s="134">
        <v>2483</v>
      </c>
      <c r="CK13" s="134">
        <f t="shared" ref="CK13:CK17" si="48">CL13+CM13+CN13</f>
        <v>3032</v>
      </c>
      <c r="CL13" s="134">
        <v>711</v>
      </c>
      <c r="CM13" s="128">
        <v>1246</v>
      </c>
      <c r="CN13" s="134">
        <v>1075</v>
      </c>
      <c r="CQ13" s="80"/>
    </row>
    <row r="14" spans="1:95" customFormat="1" ht="45" customHeight="1" x14ac:dyDescent="0.2">
      <c r="A14" s="8" t="s">
        <v>56</v>
      </c>
      <c r="B14" s="8" t="s">
        <v>145</v>
      </c>
      <c r="C14" s="8" t="s">
        <v>146</v>
      </c>
      <c r="D14" s="8"/>
      <c r="E14" s="134">
        <f t="shared" ref="E14:E17" si="49">F14+G14+H14</f>
        <v>3886</v>
      </c>
      <c r="F14" s="152">
        <v>1328</v>
      </c>
      <c r="G14" s="145">
        <v>1328</v>
      </c>
      <c r="H14" s="134">
        <v>1230</v>
      </c>
      <c r="I14" s="134">
        <f t="shared" si="28"/>
        <v>734</v>
      </c>
      <c r="J14" s="128">
        <v>381</v>
      </c>
      <c r="K14" s="128">
        <v>249</v>
      </c>
      <c r="L14" s="134">
        <v>104</v>
      </c>
      <c r="M14" s="134">
        <f t="shared" si="29"/>
        <v>2635</v>
      </c>
      <c r="N14" s="145">
        <v>1192</v>
      </c>
      <c r="O14" s="145">
        <v>767</v>
      </c>
      <c r="P14" s="134">
        <v>676</v>
      </c>
      <c r="Q14" s="134">
        <f t="shared" si="30"/>
        <v>15893</v>
      </c>
      <c r="R14" s="179">
        <v>5655</v>
      </c>
      <c r="S14" s="136">
        <v>6438</v>
      </c>
      <c r="T14" s="134">
        <v>3800</v>
      </c>
      <c r="U14" s="134">
        <f t="shared" si="31"/>
        <v>16478</v>
      </c>
      <c r="V14" s="141">
        <v>5642</v>
      </c>
      <c r="W14" s="135">
        <v>4889</v>
      </c>
      <c r="X14" s="134">
        <v>5947</v>
      </c>
      <c r="Y14" s="134">
        <f t="shared" si="32"/>
        <v>7567</v>
      </c>
      <c r="Z14" s="138">
        <v>2285</v>
      </c>
      <c r="AA14" s="138">
        <v>2858</v>
      </c>
      <c r="AB14" s="134">
        <v>2424</v>
      </c>
      <c r="AC14" s="134">
        <f t="shared" si="33"/>
        <v>448</v>
      </c>
      <c r="AD14" s="135">
        <v>169</v>
      </c>
      <c r="AE14" s="135">
        <v>142</v>
      </c>
      <c r="AF14" s="134">
        <v>137</v>
      </c>
      <c r="AG14" s="134">
        <f t="shared" si="34"/>
        <v>552</v>
      </c>
      <c r="AH14" s="135">
        <v>169</v>
      </c>
      <c r="AI14" s="135">
        <v>188</v>
      </c>
      <c r="AJ14" s="134">
        <v>195</v>
      </c>
      <c r="AK14" s="134">
        <f t="shared" si="35"/>
        <v>4765</v>
      </c>
      <c r="AL14" s="128">
        <f t="shared" ref="AL14:AL15" si="50">1038+546</f>
        <v>1584</v>
      </c>
      <c r="AM14" s="145">
        <v>1610</v>
      </c>
      <c r="AN14" s="134">
        <v>1571</v>
      </c>
      <c r="AO14" s="134">
        <f t="shared" si="36"/>
        <v>5004</v>
      </c>
      <c r="AP14" s="134">
        <v>1863</v>
      </c>
      <c r="AQ14" s="134">
        <v>1538</v>
      </c>
      <c r="AR14" s="134">
        <v>1603</v>
      </c>
      <c r="AS14" s="134">
        <f t="shared" si="37"/>
        <v>3803</v>
      </c>
      <c r="AT14" s="128">
        <v>1024</v>
      </c>
      <c r="AU14" s="128">
        <v>1467</v>
      </c>
      <c r="AV14" s="134">
        <v>1312</v>
      </c>
      <c r="AW14" s="134">
        <f t="shared" si="38"/>
        <v>5242</v>
      </c>
      <c r="AX14" s="135">
        <v>2238</v>
      </c>
      <c r="AY14" s="135">
        <v>1609</v>
      </c>
      <c r="AZ14" s="134">
        <v>1395</v>
      </c>
      <c r="BA14" s="134">
        <f t="shared" si="39"/>
        <v>11401</v>
      </c>
      <c r="BB14" s="135">
        <v>3454</v>
      </c>
      <c r="BC14" s="135">
        <v>3949</v>
      </c>
      <c r="BD14" s="134">
        <v>3998</v>
      </c>
      <c r="BE14" s="134">
        <f t="shared" si="40"/>
        <v>19919</v>
      </c>
      <c r="BF14" s="128">
        <v>6237</v>
      </c>
      <c r="BG14" s="128">
        <v>6749</v>
      </c>
      <c r="BH14" s="134">
        <v>6933</v>
      </c>
      <c r="BI14" s="134">
        <f t="shared" si="41"/>
        <v>170</v>
      </c>
      <c r="BJ14" s="134">
        <v>60</v>
      </c>
      <c r="BK14" s="134">
        <v>59</v>
      </c>
      <c r="BL14" s="134">
        <v>51</v>
      </c>
      <c r="BM14" s="134">
        <f t="shared" si="42"/>
        <v>698</v>
      </c>
      <c r="BN14" s="158">
        <v>303</v>
      </c>
      <c r="BO14" s="150">
        <v>200</v>
      </c>
      <c r="BP14" s="134">
        <v>195</v>
      </c>
      <c r="BQ14" s="134">
        <f t="shared" si="43"/>
        <v>8930</v>
      </c>
      <c r="BR14" s="135">
        <v>2804</v>
      </c>
      <c r="BS14" s="135">
        <v>3190</v>
      </c>
      <c r="BT14" s="134">
        <v>2936</v>
      </c>
      <c r="BU14" s="134">
        <f t="shared" si="44"/>
        <v>9451</v>
      </c>
      <c r="BV14" s="160">
        <v>4078</v>
      </c>
      <c r="BW14" s="136">
        <v>3189</v>
      </c>
      <c r="BX14" s="134">
        <v>2184</v>
      </c>
      <c r="BY14" s="134">
        <f t="shared" si="45"/>
        <v>7928</v>
      </c>
      <c r="BZ14" s="134">
        <v>3247</v>
      </c>
      <c r="CA14" s="134">
        <v>2331</v>
      </c>
      <c r="CB14" s="134">
        <v>2350</v>
      </c>
      <c r="CC14" s="134">
        <f t="shared" si="46"/>
        <v>18137</v>
      </c>
      <c r="CD14" s="135">
        <v>4246</v>
      </c>
      <c r="CE14" s="135">
        <v>11399</v>
      </c>
      <c r="CF14" s="135">
        <v>2492</v>
      </c>
      <c r="CG14" s="134">
        <f t="shared" si="47"/>
        <v>11329</v>
      </c>
      <c r="CH14" s="135">
        <v>5201</v>
      </c>
      <c r="CI14" s="134">
        <v>3645</v>
      </c>
      <c r="CJ14" s="134">
        <v>2483</v>
      </c>
      <c r="CK14" s="134">
        <f t="shared" si="48"/>
        <v>3032</v>
      </c>
      <c r="CL14" s="134">
        <v>711</v>
      </c>
      <c r="CM14" s="128">
        <v>1246</v>
      </c>
      <c r="CN14" s="134">
        <v>1075</v>
      </c>
      <c r="CQ14" s="80"/>
    </row>
    <row r="15" spans="1:95" customFormat="1" ht="45" customHeight="1" x14ac:dyDescent="0.2">
      <c r="A15" s="8" t="s">
        <v>147</v>
      </c>
      <c r="B15" s="8" t="s">
        <v>49</v>
      </c>
      <c r="C15" s="8" t="s">
        <v>50</v>
      </c>
      <c r="D15" s="8" t="s">
        <v>51</v>
      </c>
      <c r="E15" s="134">
        <f>F15+G15+H15</f>
        <v>3886</v>
      </c>
      <c r="F15" s="152">
        <v>1328</v>
      </c>
      <c r="G15" s="145">
        <v>1328</v>
      </c>
      <c r="H15" s="134">
        <v>1230</v>
      </c>
      <c r="I15" s="134">
        <f t="shared" si="28"/>
        <v>734</v>
      </c>
      <c r="J15" s="128">
        <v>381</v>
      </c>
      <c r="K15" s="128">
        <v>249</v>
      </c>
      <c r="L15" s="134">
        <v>104</v>
      </c>
      <c r="M15" s="134">
        <f t="shared" si="29"/>
        <v>2635</v>
      </c>
      <c r="N15" s="145">
        <v>1192</v>
      </c>
      <c r="O15" s="145">
        <v>767</v>
      </c>
      <c r="P15" s="134">
        <v>676</v>
      </c>
      <c r="Q15" s="134">
        <f t="shared" si="30"/>
        <v>15893</v>
      </c>
      <c r="R15" s="179">
        <v>5655</v>
      </c>
      <c r="S15" s="136">
        <v>6438</v>
      </c>
      <c r="T15" s="134">
        <v>3800</v>
      </c>
      <c r="U15" s="134">
        <f t="shared" si="31"/>
        <v>16478</v>
      </c>
      <c r="V15" s="141">
        <v>5642</v>
      </c>
      <c r="W15" s="135">
        <v>4889</v>
      </c>
      <c r="X15" s="134">
        <v>5947</v>
      </c>
      <c r="Y15" s="134">
        <f t="shared" si="32"/>
        <v>7567</v>
      </c>
      <c r="Z15" s="138">
        <v>2285</v>
      </c>
      <c r="AA15" s="138">
        <v>2858</v>
      </c>
      <c r="AB15" s="134">
        <v>2424</v>
      </c>
      <c r="AC15" s="134">
        <f t="shared" si="33"/>
        <v>448</v>
      </c>
      <c r="AD15" s="135">
        <v>169</v>
      </c>
      <c r="AE15" s="135">
        <v>142</v>
      </c>
      <c r="AF15" s="134">
        <v>137</v>
      </c>
      <c r="AG15" s="134">
        <f t="shared" si="34"/>
        <v>552</v>
      </c>
      <c r="AH15" s="135">
        <v>169</v>
      </c>
      <c r="AI15" s="135">
        <v>188</v>
      </c>
      <c r="AJ15" s="134">
        <v>195</v>
      </c>
      <c r="AK15" s="134">
        <f t="shared" si="35"/>
        <v>4765</v>
      </c>
      <c r="AL15" s="128">
        <f t="shared" si="50"/>
        <v>1584</v>
      </c>
      <c r="AM15" s="145">
        <v>1610</v>
      </c>
      <c r="AN15" s="134">
        <v>1571</v>
      </c>
      <c r="AO15" s="134">
        <f t="shared" si="36"/>
        <v>5004</v>
      </c>
      <c r="AP15" s="134">
        <v>1863</v>
      </c>
      <c r="AQ15" s="134">
        <v>1538</v>
      </c>
      <c r="AR15" s="134">
        <v>1603</v>
      </c>
      <c r="AS15" s="134">
        <f t="shared" si="37"/>
        <v>3803</v>
      </c>
      <c r="AT15" s="128">
        <v>1024</v>
      </c>
      <c r="AU15" s="128">
        <v>1467</v>
      </c>
      <c r="AV15" s="134">
        <v>1312</v>
      </c>
      <c r="AW15" s="134">
        <f t="shared" si="38"/>
        <v>5242</v>
      </c>
      <c r="AX15" s="135">
        <v>2238</v>
      </c>
      <c r="AY15" s="135">
        <v>1609</v>
      </c>
      <c r="AZ15" s="134">
        <v>1395</v>
      </c>
      <c r="BA15" s="134">
        <f t="shared" si="39"/>
        <v>11401</v>
      </c>
      <c r="BB15" s="135">
        <v>3454</v>
      </c>
      <c r="BC15" s="135">
        <v>3949</v>
      </c>
      <c r="BD15" s="134">
        <v>3998</v>
      </c>
      <c r="BE15" s="134">
        <f t="shared" si="40"/>
        <v>19919</v>
      </c>
      <c r="BF15" s="128">
        <v>6237</v>
      </c>
      <c r="BG15" s="128">
        <v>6749</v>
      </c>
      <c r="BH15" s="134">
        <v>6933</v>
      </c>
      <c r="BI15" s="134">
        <f t="shared" si="41"/>
        <v>170</v>
      </c>
      <c r="BJ15" s="134">
        <v>60</v>
      </c>
      <c r="BK15" s="134">
        <v>59</v>
      </c>
      <c r="BL15" s="134">
        <v>51</v>
      </c>
      <c r="BM15" s="134">
        <f t="shared" si="42"/>
        <v>698</v>
      </c>
      <c r="BN15" s="158">
        <v>303</v>
      </c>
      <c r="BO15" s="150">
        <v>200</v>
      </c>
      <c r="BP15" s="134">
        <v>195</v>
      </c>
      <c r="BQ15" s="134">
        <f t="shared" si="43"/>
        <v>8930</v>
      </c>
      <c r="BR15" s="135">
        <v>2804</v>
      </c>
      <c r="BS15" s="135">
        <v>3190</v>
      </c>
      <c r="BT15" s="134">
        <v>2936</v>
      </c>
      <c r="BU15" s="134">
        <f t="shared" si="44"/>
        <v>9451</v>
      </c>
      <c r="BV15" s="160">
        <v>4078</v>
      </c>
      <c r="BW15" s="136">
        <v>3189</v>
      </c>
      <c r="BX15" s="134">
        <v>2184</v>
      </c>
      <c r="BY15" s="134">
        <f t="shared" si="45"/>
        <v>7928</v>
      </c>
      <c r="BZ15" s="134">
        <v>3247</v>
      </c>
      <c r="CA15" s="134">
        <v>2331</v>
      </c>
      <c r="CB15" s="134">
        <v>2350</v>
      </c>
      <c r="CC15" s="134">
        <f t="shared" si="46"/>
        <v>18137</v>
      </c>
      <c r="CD15" s="135">
        <v>4246</v>
      </c>
      <c r="CE15" s="135">
        <v>11399</v>
      </c>
      <c r="CF15" s="135">
        <v>2492</v>
      </c>
      <c r="CG15" s="134">
        <f t="shared" si="47"/>
        <v>11329</v>
      </c>
      <c r="CH15" s="135">
        <v>5201</v>
      </c>
      <c r="CI15" s="134">
        <v>3645</v>
      </c>
      <c r="CJ15" s="134">
        <v>2483</v>
      </c>
      <c r="CK15" s="134">
        <f t="shared" si="48"/>
        <v>3032</v>
      </c>
      <c r="CL15" s="134">
        <v>711</v>
      </c>
      <c r="CM15" s="128">
        <v>1246</v>
      </c>
      <c r="CN15" s="134">
        <v>1075</v>
      </c>
      <c r="CQ15" s="80"/>
    </row>
    <row r="16" spans="1:95" customFormat="1" ht="45" customHeight="1" x14ac:dyDescent="0.2">
      <c r="A16" s="8" t="s">
        <v>148</v>
      </c>
      <c r="B16" s="8" t="s">
        <v>53</v>
      </c>
      <c r="C16" s="8" t="s">
        <v>54</v>
      </c>
      <c r="D16" s="8" t="s">
        <v>55</v>
      </c>
      <c r="E16" s="134">
        <f t="shared" si="49"/>
        <v>360</v>
      </c>
      <c r="F16" s="152">
        <v>124</v>
      </c>
      <c r="G16" s="145">
        <v>115</v>
      </c>
      <c r="H16" s="134">
        <v>121</v>
      </c>
      <c r="I16" s="134">
        <f t="shared" si="28"/>
        <v>364</v>
      </c>
      <c r="J16" s="128">
        <v>240</v>
      </c>
      <c r="K16" s="128">
        <v>101</v>
      </c>
      <c r="L16" s="134">
        <v>23</v>
      </c>
      <c r="M16" s="134">
        <f t="shared" si="29"/>
        <v>918</v>
      </c>
      <c r="N16" s="145">
        <v>318</v>
      </c>
      <c r="O16" s="145">
        <v>301</v>
      </c>
      <c r="P16" s="134">
        <v>299</v>
      </c>
      <c r="Q16" s="134">
        <f t="shared" si="30"/>
        <v>9258</v>
      </c>
      <c r="R16" s="179">
        <v>2872</v>
      </c>
      <c r="S16" s="136">
        <v>4656</v>
      </c>
      <c r="T16" s="134">
        <v>1730</v>
      </c>
      <c r="U16" s="134">
        <f t="shared" si="31"/>
        <v>640</v>
      </c>
      <c r="V16" s="141">
        <v>366</v>
      </c>
      <c r="W16" s="135">
        <v>140</v>
      </c>
      <c r="X16" s="134">
        <v>134</v>
      </c>
      <c r="Y16" s="134">
        <f t="shared" si="32"/>
        <v>1420</v>
      </c>
      <c r="Z16" s="138">
        <v>387</v>
      </c>
      <c r="AA16" s="138">
        <v>612</v>
      </c>
      <c r="AB16" s="134">
        <v>421</v>
      </c>
      <c r="AC16" s="134">
        <f t="shared" si="33"/>
        <v>173</v>
      </c>
      <c r="AD16" s="135">
        <v>86</v>
      </c>
      <c r="AE16" s="135">
        <v>54</v>
      </c>
      <c r="AF16" s="134">
        <v>33</v>
      </c>
      <c r="AG16" s="134">
        <f t="shared" si="34"/>
        <v>113</v>
      </c>
      <c r="AH16" s="149">
        <v>43</v>
      </c>
      <c r="AI16" s="135">
        <v>43</v>
      </c>
      <c r="AJ16" s="134">
        <v>27</v>
      </c>
      <c r="AK16" s="134">
        <f t="shared" si="35"/>
        <v>2755</v>
      </c>
      <c r="AL16" s="153">
        <f>AL7+AL9</f>
        <v>905</v>
      </c>
      <c r="AM16" s="145">
        <v>828</v>
      </c>
      <c r="AN16" s="134">
        <v>1022</v>
      </c>
      <c r="AO16" s="134">
        <f t="shared" si="36"/>
        <v>3434</v>
      </c>
      <c r="AP16" s="134">
        <v>1256</v>
      </c>
      <c r="AQ16" s="134">
        <v>1026</v>
      </c>
      <c r="AR16" s="134">
        <v>1152</v>
      </c>
      <c r="AS16" s="134">
        <f t="shared" si="37"/>
        <v>2257</v>
      </c>
      <c r="AT16" s="128">
        <v>590</v>
      </c>
      <c r="AU16" s="128">
        <v>910</v>
      </c>
      <c r="AV16" s="134">
        <v>757</v>
      </c>
      <c r="AW16" s="134">
        <f t="shared" si="38"/>
        <v>316</v>
      </c>
      <c r="AX16" s="147">
        <v>147</v>
      </c>
      <c r="AY16" s="147">
        <v>89</v>
      </c>
      <c r="AZ16" s="134">
        <v>80</v>
      </c>
      <c r="BA16" s="134">
        <f t="shared" si="39"/>
        <v>4318</v>
      </c>
      <c r="BB16" s="135">
        <v>1640</v>
      </c>
      <c r="BC16" s="135">
        <v>1386</v>
      </c>
      <c r="BD16" s="134">
        <v>1292</v>
      </c>
      <c r="BE16" s="134">
        <f t="shared" si="40"/>
        <v>11523</v>
      </c>
      <c r="BF16" s="135">
        <v>3843</v>
      </c>
      <c r="BG16" s="128">
        <v>4003</v>
      </c>
      <c r="BH16" s="134">
        <v>3677</v>
      </c>
      <c r="BI16" s="134">
        <f t="shared" si="41"/>
        <v>65</v>
      </c>
      <c r="BJ16" s="128">
        <v>27</v>
      </c>
      <c r="BK16" s="134">
        <v>18</v>
      </c>
      <c r="BL16" s="134">
        <v>20</v>
      </c>
      <c r="BM16" s="134">
        <f t="shared" si="42"/>
        <v>489</v>
      </c>
      <c r="BN16" s="158">
        <v>189</v>
      </c>
      <c r="BO16" s="134">
        <v>139</v>
      </c>
      <c r="BP16" s="134">
        <v>161</v>
      </c>
      <c r="BQ16" s="134">
        <f t="shared" si="43"/>
        <v>1957</v>
      </c>
      <c r="BR16" s="149">
        <v>638</v>
      </c>
      <c r="BS16" s="135">
        <v>770</v>
      </c>
      <c r="BT16" s="134">
        <v>549</v>
      </c>
      <c r="BU16" s="134">
        <f t="shared" si="44"/>
        <v>4311</v>
      </c>
      <c r="BV16" s="160">
        <v>1673</v>
      </c>
      <c r="BW16" s="136">
        <v>1701</v>
      </c>
      <c r="BX16" s="134">
        <v>937</v>
      </c>
      <c r="BY16" s="134">
        <f t="shared" si="45"/>
        <v>6785</v>
      </c>
      <c r="BZ16" s="134">
        <v>2984</v>
      </c>
      <c r="CA16" s="134">
        <v>1838</v>
      </c>
      <c r="CB16" s="134">
        <v>1963</v>
      </c>
      <c r="CC16" s="134">
        <f t="shared" si="46"/>
        <v>10933</v>
      </c>
      <c r="CD16" s="135">
        <v>785</v>
      </c>
      <c r="CE16" s="135">
        <v>9308</v>
      </c>
      <c r="CF16" s="135">
        <v>840</v>
      </c>
      <c r="CG16" s="134">
        <f t="shared" si="47"/>
        <v>5105</v>
      </c>
      <c r="CH16" s="135">
        <v>1969</v>
      </c>
      <c r="CI16" s="134">
        <v>1939</v>
      </c>
      <c r="CJ16" s="134">
        <v>1197</v>
      </c>
      <c r="CK16" s="134">
        <f t="shared" si="48"/>
        <v>2234</v>
      </c>
      <c r="CL16" s="134">
        <v>523</v>
      </c>
      <c r="CM16" s="128">
        <v>967</v>
      </c>
      <c r="CN16" s="134">
        <v>744</v>
      </c>
      <c r="CQ16" s="80"/>
    </row>
    <row r="17" spans="1:95" customFormat="1" ht="33.75" customHeight="1" x14ac:dyDescent="0.2">
      <c r="A17" s="8" t="s">
        <v>149</v>
      </c>
      <c r="B17" s="8" t="s">
        <v>57</v>
      </c>
      <c r="C17" s="8" t="s">
        <v>58</v>
      </c>
      <c r="D17" s="8" t="s">
        <v>150</v>
      </c>
      <c r="E17" s="134">
        <f t="shared" si="49"/>
        <v>3526</v>
      </c>
      <c r="F17" s="152">
        <v>1204</v>
      </c>
      <c r="G17" s="145">
        <v>1213</v>
      </c>
      <c r="H17" s="134">
        <v>1109</v>
      </c>
      <c r="I17" s="134">
        <f t="shared" si="28"/>
        <v>370</v>
      </c>
      <c r="J17" s="128">
        <v>141</v>
      </c>
      <c r="K17" s="128">
        <v>148</v>
      </c>
      <c r="L17" s="134">
        <v>81</v>
      </c>
      <c r="M17" s="134">
        <f t="shared" si="29"/>
        <v>1717</v>
      </c>
      <c r="N17" s="145">
        <v>874</v>
      </c>
      <c r="O17" s="145">
        <v>466</v>
      </c>
      <c r="P17" s="134">
        <v>377</v>
      </c>
      <c r="Q17" s="134">
        <f t="shared" si="30"/>
        <v>6635</v>
      </c>
      <c r="R17" s="179">
        <v>2783</v>
      </c>
      <c r="S17" s="136">
        <v>1782</v>
      </c>
      <c r="T17" s="134">
        <v>2070</v>
      </c>
      <c r="U17" s="134">
        <f t="shared" si="31"/>
        <v>15838</v>
      </c>
      <c r="V17" s="141">
        <v>5276</v>
      </c>
      <c r="W17" s="135">
        <v>4749</v>
      </c>
      <c r="X17" s="134">
        <v>5813</v>
      </c>
      <c r="Y17" s="134">
        <f t="shared" si="32"/>
        <v>6147</v>
      </c>
      <c r="Z17" s="138">
        <v>1898</v>
      </c>
      <c r="AA17" s="138">
        <v>2246</v>
      </c>
      <c r="AB17" s="134">
        <v>2003</v>
      </c>
      <c r="AC17" s="134">
        <f t="shared" si="33"/>
        <v>275</v>
      </c>
      <c r="AD17" s="135">
        <v>83</v>
      </c>
      <c r="AE17" s="135">
        <v>88</v>
      </c>
      <c r="AF17" s="134">
        <v>104</v>
      </c>
      <c r="AG17" s="134">
        <f t="shared" si="34"/>
        <v>439</v>
      </c>
      <c r="AH17" s="149">
        <v>126</v>
      </c>
      <c r="AI17" s="135">
        <v>145</v>
      </c>
      <c r="AJ17" s="134">
        <v>168</v>
      </c>
      <c r="AK17" s="134">
        <f t="shared" si="35"/>
        <v>2010</v>
      </c>
      <c r="AL17" s="128">
        <f>253+426</f>
        <v>679</v>
      </c>
      <c r="AM17" s="145">
        <v>782</v>
      </c>
      <c r="AN17" s="134">
        <v>549</v>
      </c>
      <c r="AO17" s="134">
        <f t="shared" si="36"/>
        <v>1570</v>
      </c>
      <c r="AP17" s="134">
        <v>607</v>
      </c>
      <c r="AQ17" s="134">
        <v>512</v>
      </c>
      <c r="AR17" s="134">
        <v>451</v>
      </c>
      <c r="AS17" s="134">
        <f t="shared" si="37"/>
        <v>1546</v>
      </c>
      <c r="AT17" s="128">
        <v>434</v>
      </c>
      <c r="AU17" s="128">
        <v>557</v>
      </c>
      <c r="AV17" s="134">
        <v>555</v>
      </c>
      <c r="AW17" s="134">
        <f t="shared" si="38"/>
        <v>4926</v>
      </c>
      <c r="AX17" s="50">
        <v>2091</v>
      </c>
      <c r="AY17" s="50">
        <v>1520</v>
      </c>
      <c r="AZ17" s="134">
        <v>1315</v>
      </c>
      <c r="BA17" s="134">
        <f t="shared" si="39"/>
        <v>7083</v>
      </c>
      <c r="BB17" s="135">
        <v>1814</v>
      </c>
      <c r="BC17" s="135">
        <v>2563</v>
      </c>
      <c r="BD17" s="134">
        <v>2706</v>
      </c>
      <c r="BE17" s="134">
        <f t="shared" si="40"/>
        <v>8396</v>
      </c>
      <c r="BF17" s="135">
        <v>2394</v>
      </c>
      <c r="BG17" s="134">
        <v>2746</v>
      </c>
      <c r="BH17" s="134">
        <v>3256</v>
      </c>
      <c r="BI17" s="134">
        <f t="shared" si="41"/>
        <v>105</v>
      </c>
      <c r="BJ17" s="128">
        <v>33</v>
      </c>
      <c r="BK17" s="134">
        <v>41</v>
      </c>
      <c r="BL17" s="134">
        <v>31</v>
      </c>
      <c r="BM17" s="134">
        <f t="shared" si="42"/>
        <v>209</v>
      </c>
      <c r="BN17" s="158">
        <v>114</v>
      </c>
      <c r="BO17" s="134">
        <v>61</v>
      </c>
      <c r="BP17" s="134">
        <v>34</v>
      </c>
      <c r="BQ17" s="134">
        <f t="shared" si="43"/>
        <v>6973</v>
      </c>
      <c r="BR17" s="149">
        <v>2166</v>
      </c>
      <c r="BS17" s="135">
        <v>2420</v>
      </c>
      <c r="BT17" s="134">
        <v>2387</v>
      </c>
      <c r="BU17" s="134">
        <f t="shared" si="44"/>
        <v>5140</v>
      </c>
      <c r="BV17" s="160">
        <v>2405</v>
      </c>
      <c r="BW17" s="136">
        <v>1488</v>
      </c>
      <c r="BX17" s="134">
        <v>1247</v>
      </c>
      <c r="BY17" s="134">
        <f t="shared" si="45"/>
        <v>1143</v>
      </c>
      <c r="BZ17" s="128">
        <v>263</v>
      </c>
      <c r="CA17" s="128">
        <v>493</v>
      </c>
      <c r="CB17" s="134">
        <v>387</v>
      </c>
      <c r="CC17" s="134">
        <f t="shared" si="46"/>
        <v>7204</v>
      </c>
      <c r="CD17" s="135">
        <v>3461</v>
      </c>
      <c r="CE17" s="135">
        <v>2091</v>
      </c>
      <c r="CF17" s="135">
        <v>1652</v>
      </c>
      <c r="CG17" s="134">
        <f t="shared" si="47"/>
        <v>6224</v>
      </c>
      <c r="CH17" s="135">
        <v>3232</v>
      </c>
      <c r="CI17" s="134">
        <v>1706</v>
      </c>
      <c r="CJ17" s="134">
        <v>1286</v>
      </c>
      <c r="CK17" s="134">
        <f t="shared" si="48"/>
        <v>798</v>
      </c>
      <c r="CL17" s="134">
        <v>188</v>
      </c>
      <c r="CM17" s="128">
        <v>279</v>
      </c>
      <c r="CN17" s="134">
        <v>331</v>
      </c>
      <c r="CQ17" s="80"/>
    </row>
    <row r="18" spans="1:95" customFormat="1" ht="33.75" customHeight="1" x14ac:dyDescent="0.2">
      <c r="A18" s="6" t="s">
        <v>59</v>
      </c>
      <c r="B18" s="6" t="s">
        <v>60</v>
      </c>
      <c r="C18" s="6" t="s">
        <v>160</v>
      </c>
      <c r="D18" s="6"/>
      <c r="E18" s="129">
        <f>E20/E19</f>
        <v>1</v>
      </c>
      <c r="F18" s="129">
        <f>F20/F19</f>
        <v>1</v>
      </c>
      <c r="G18" s="129">
        <f>G20/G19</f>
        <v>1</v>
      </c>
      <c r="H18" s="129">
        <f t="shared" ref="H18:BS18" si="51">H20/H19</f>
        <v>1</v>
      </c>
      <c r="I18" s="129">
        <f t="shared" si="51"/>
        <v>1</v>
      </c>
      <c r="J18" s="129">
        <f t="shared" si="51"/>
        <v>1</v>
      </c>
      <c r="K18" s="129">
        <f t="shared" si="51"/>
        <v>1</v>
      </c>
      <c r="L18" s="129">
        <f t="shared" si="51"/>
        <v>1</v>
      </c>
      <c r="M18" s="129">
        <f t="shared" si="51"/>
        <v>1</v>
      </c>
      <c r="N18" s="129">
        <f t="shared" si="51"/>
        <v>1</v>
      </c>
      <c r="O18" s="129">
        <f t="shared" si="51"/>
        <v>1</v>
      </c>
      <c r="P18" s="129">
        <f t="shared" si="51"/>
        <v>1</v>
      </c>
      <c r="Q18" s="129">
        <f t="shared" si="51"/>
        <v>1</v>
      </c>
      <c r="R18" s="129">
        <f t="shared" si="51"/>
        <v>1</v>
      </c>
      <c r="S18" s="129">
        <f t="shared" si="51"/>
        <v>1</v>
      </c>
      <c r="T18" s="129">
        <f t="shared" si="51"/>
        <v>1</v>
      </c>
      <c r="U18" s="129">
        <f t="shared" si="51"/>
        <v>1</v>
      </c>
      <c r="V18" s="129">
        <f t="shared" si="51"/>
        <v>1</v>
      </c>
      <c r="W18" s="129">
        <f t="shared" si="51"/>
        <v>1</v>
      </c>
      <c r="X18" s="129">
        <f t="shared" si="51"/>
        <v>1</v>
      </c>
      <c r="Y18" s="129">
        <f t="shared" si="51"/>
        <v>1</v>
      </c>
      <c r="Z18" s="129">
        <f t="shared" si="51"/>
        <v>1</v>
      </c>
      <c r="AA18" s="129">
        <f t="shared" si="51"/>
        <v>1</v>
      </c>
      <c r="AB18" s="129">
        <f t="shared" si="51"/>
        <v>1</v>
      </c>
      <c r="AC18" s="130">
        <v>1</v>
      </c>
      <c r="AD18" s="129">
        <f t="shared" si="51"/>
        <v>1</v>
      </c>
      <c r="AE18" s="129">
        <f t="shared" si="51"/>
        <v>1</v>
      </c>
      <c r="AF18" s="129">
        <f t="shared" si="51"/>
        <v>1</v>
      </c>
      <c r="AG18" s="130">
        <v>1</v>
      </c>
      <c r="AH18" s="129">
        <f t="shared" si="51"/>
        <v>1</v>
      </c>
      <c r="AI18" s="129">
        <f t="shared" si="51"/>
        <v>1</v>
      </c>
      <c r="AJ18" s="129">
        <f t="shared" si="51"/>
        <v>1</v>
      </c>
      <c r="AK18" s="129">
        <f t="shared" si="51"/>
        <v>1</v>
      </c>
      <c r="AL18" s="129">
        <f t="shared" si="51"/>
        <v>1</v>
      </c>
      <c r="AM18" s="129">
        <f t="shared" si="51"/>
        <v>1</v>
      </c>
      <c r="AN18" s="129">
        <f t="shared" si="51"/>
        <v>1</v>
      </c>
      <c r="AO18" s="129">
        <f t="shared" si="51"/>
        <v>1</v>
      </c>
      <c r="AP18" s="129">
        <f t="shared" si="51"/>
        <v>1</v>
      </c>
      <c r="AQ18" s="129">
        <f t="shared" si="51"/>
        <v>1</v>
      </c>
      <c r="AR18" s="129">
        <f t="shared" si="51"/>
        <v>1</v>
      </c>
      <c r="AS18" s="129">
        <f t="shared" si="51"/>
        <v>1</v>
      </c>
      <c r="AT18" s="129">
        <f t="shared" si="51"/>
        <v>1</v>
      </c>
      <c r="AU18" s="129">
        <f t="shared" si="51"/>
        <v>1</v>
      </c>
      <c r="AV18" s="129">
        <f t="shared" si="51"/>
        <v>1</v>
      </c>
      <c r="AW18" s="129">
        <f t="shared" si="51"/>
        <v>1</v>
      </c>
      <c r="AX18" s="129">
        <f t="shared" si="51"/>
        <v>1</v>
      </c>
      <c r="AY18" s="129">
        <f t="shared" si="51"/>
        <v>1</v>
      </c>
      <c r="AZ18" s="129">
        <f t="shared" si="51"/>
        <v>1</v>
      </c>
      <c r="BA18" s="129">
        <f t="shared" si="51"/>
        <v>1</v>
      </c>
      <c r="BB18" s="129">
        <f t="shared" si="51"/>
        <v>1</v>
      </c>
      <c r="BC18" s="129">
        <f t="shared" si="51"/>
        <v>1</v>
      </c>
      <c r="BD18" s="129">
        <f t="shared" si="51"/>
        <v>1</v>
      </c>
      <c r="BE18" s="129">
        <f t="shared" si="51"/>
        <v>1</v>
      </c>
      <c r="BF18" s="129">
        <f t="shared" si="51"/>
        <v>1</v>
      </c>
      <c r="BG18" s="129">
        <f t="shared" si="51"/>
        <v>1</v>
      </c>
      <c r="BH18" s="129">
        <f t="shared" si="51"/>
        <v>1</v>
      </c>
      <c r="BI18" s="129">
        <f t="shared" si="51"/>
        <v>1</v>
      </c>
      <c r="BJ18" s="129">
        <f t="shared" si="51"/>
        <v>1</v>
      </c>
      <c r="BK18" s="129">
        <f t="shared" si="51"/>
        <v>1</v>
      </c>
      <c r="BL18" s="129">
        <f t="shared" si="51"/>
        <v>1</v>
      </c>
      <c r="BM18" s="129">
        <f t="shared" si="51"/>
        <v>1</v>
      </c>
      <c r="BN18" s="129">
        <f t="shared" si="51"/>
        <v>1</v>
      </c>
      <c r="BO18" s="129">
        <f t="shared" si="51"/>
        <v>1</v>
      </c>
      <c r="BP18" s="129">
        <f t="shared" si="51"/>
        <v>1</v>
      </c>
      <c r="BQ18" s="129">
        <f t="shared" si="51"/>
        <v>1</v>
      </c>
      <c r="BR18" s="129">
        <f t="shared" si="51"/>
        <v>1</v>
      </c>
      <c r="BS18" s="129">
        <f t="shared" si="51"/>
        <v>1</v>
      </c>
      <c r="BT18" s="129">
        <f t="shared" ref="BT18:CN18" si="52">BT20/BT19</f>
        <v>1</v>
      </c>
      <c r="BU18" s="129">
        <f t="shared" si="52"/>
        <v>1</v>
      </c>
      <c r="BV18" s="129">
        <f t="shared" si="52"/>
        <v>1</v>
      </c>
      <c r="BW18" s="129">
        <f t="shared" si="52"/>
        <v>1</v>
      </c>
      <c r="BX18" s="129">
        <f t="shared" si="52"/>
        <v>1</v>
      </c>
      <c r="BY18" s="129">
        <f t="shared" si="52"/>
        <v>1</v>
      </c>
      <c r="BZ18" s="129">
        <f t="shared" si="52"/>
        <v>1</v>
      </c>
      <c r="CA18" s="129">
        <f t="shared" si="52"/>
        <v>1</v>
      </c>
      <c r="CB18" s="129">
        <f t="shared" si="52"/>
        <v>1</v>
      </c>
      <c r="CC18" s="129">
        <f t="shared" si="52"/>
        <v>1</v>
      </c>
      <c r="CD18" s="129">
        <f t="shared" si="52"/>
        <v>1</v>
      </c>
      <c r="CE18" s="129">
        <f t="shared" si="52"/>
        <v>1</v>
      </c>
      <c r="CF18" s="129">
        <f t="shared" si="52"/>
        <v>1</v>
      </c>
      <c r="CG18" s="129">
        <f t="shared" si="52"/>
        <v>1</v>
      </c>
      <c r="CH18" s="129">
        <f t="shared" si="52"/>
        <v>1</v>
      </c>
      <c r="CI18" s="129">
        <f t="shared" si="52"/>
        <v>1</v>
      </c>
      <c r="CJ18" s="129">
        <f t="shared" si="52"/>
        <v>1</v>
      </c>
      <c r="CK18" s="129">
        <f t="shared" si="52"/>
        <v>1</v>
      </c>
      <c r="CL18" s="129">
        <f t="shared" si="52"/>
        <v>1</v>
      </c>
      <c r="CM18" s="129">
        <f t="shared" si="52"/>
        <v>1</v>
      </c>
      <c r="CN18" s="129">
        <f t="shared" si="52"/>
        <v>1</v>
      </c>
      <c r="CQ18" s="80"/>
    </row>
    <row r="19" spans="1:95" s="73" customFormat="1" ht="12.75" x14ac:dyDescent="0.2">
      <c r="A19" s="72" t="s">
        <v>151</v>
      </c>
      <c r="B19" s="72" t="s">
        <v>152</v>
      </c>
      <c r="C19" s="72"/>
      <c r="D19" s="72"/>
      <c r="E19" s="128">
        <f t="shared" ref="E19" si="53">F19+G19+H19</f>
        <v>585</v>
      </c>
      <c r="F19" s="152">
        <v>271</v>
      </c>
      <c r="G19" s="131">
        <v>177</v>
      </c>
      <c r="H19" s="128">
        <v>137</v>
      </c>
      <c r="I19" s="128">
        <f t="shared" ref="I19:I20" si="54">J19+K19+L19</f>
        <v>247</v>
      </c>
      <c r="J19" s="128">
        <v>205</v>
      </c>
      <c r="K19" s="128">
        <v>31</v>
      </c>
      <c r="L19" s="128">
        <v>11</v>
      </c>
      <c r="M19" s="128">
        <f t="shared" ref="M19:M20" si="55">N19+O19+P19</f>
        <v>918</v>
      </c>
      <c r="N19" s="154">
        <v>318</v>
      </c>
      <c r="O19" s="131">
        <v>301</v>
      </c>
      <c r="P19" s="128">
        <v>299</v>
      </c>
      <c r="Q19" s="128">
        <f t="shared" ref="Q19:Q20" si="56">R19+S19+T19</f>
        <v>3417</v>
      </c>
      <c r="R19" s="185">
        <v>517</v>
      </c>
      <c r="S19" s="132">
        <v>1464</v>
      </c>
      <c r="T19" s="128">
        <v>1436</v>
      </c>
      <c r="U19" s="128">
        <f t="shared" ref="U19:U20" si="57">V19+W19+X19</f>
        <v>1706</v>
      </c>
      <c r="V19" s="186">
        <v>858</v>
      </c>
      <c r="W19" s="135">
        <v>402</v>
      </c>
      <c r="X19" s="128">
        <v>446</v>
      </c>
      <c r="Y19" s="128">
        <f t="shared" ref="Y19:Y20" si="58">Z19+AA19+AB19</f>
        <v>236</v>
      </c>
      <c r="Z19" s="135">
        <v>55</v>
      </c>
      <c r="AA19" s="131">
        <v>60</v>
      </c>
      <c r="AB19" s="128">
        <v>121</v>
      </c>
      <c r="AC19" s="128">
        <f t="shared" ref="AC19:AC20" si="59">AD19+AE19+AF19</f>
        <v>36</v>
      </c>
      <c r="AD19" s="135">
        <v>11</v>
      </c>
      <c r="AE19" s="131">
        <v>24</v>
      </c>
      <c r="AF19" s="128">
        <v>1</v>
      </c>
      <c r="AG19" s="128">
        <f t="shared" ref="AG19:AG20" si="60">AH19+AI19+AJ19</f>
        <v>19</v>
      </c>
      <c r="AH19" s="135">
        <v>12</v>
      </c>
      <c r="AI19" s="131">
        <v>4</v>
      </c>
      <c r="AJ19" s="128">
        <v>3</v>
      </c>
      <c r="AK19" s="128">
        <f t="shared" ref="AK19:AK20" si="61">AL19+AM19+AN19</f>
        <v>631</v>
      </c>
      <c r="AL19" s="128">
        <f>41+184</f>
        <v>225</v>
      </c>
      <c r="AM19" s="131">
        <v>195</v>
      </c>
      <c r="AN19" s="128">
        <v>211</v>
      </c>
      <c r="AO19" s="128">
        <f t="shared" ref="AO19:AO20" si="62">AP19+AQ19+AR19</f>
        <v>357</v>
      </c>
      <c r="AP19" s="128">
        <v>175</v>
      </c>
      <c r="AQ19" s="128">
        <v>112</v>
      </c>
      <c r="AR19" s="128">
        <v>70</v>
      </c>
      <c r="AS19" s="128">
        <f t="shared" ref="AS19:AS20" si="63">AT19+AU19+AV19</f>
        <v>2257</v>
      </c>
      <c r="AT19" s="128">
        <v>590</v>
      </c>
      <c r="AU19" s="128">
        <v>910</v>
      </c>
      <c r="AV19" s="128">
        <v>757</v>
      </c>
      <c r="AW19" s="128">
        <f t="shared" ref="AW19:AW20" si="64">AX19+AY19+AZ19</f>
        <v>316</v>
      </c>
      <c r="AX19" s="147">
        <v>147</v>
      </c>
      <c r="AY19" s="147">
        <v>89</v>
      </c>
      <c r="AZ19" s="128">
        <v>80</v>
      </c>
      <c r="BA19" s="128">
        <f t="shared" ref="BA19:BA20" si="65">BB19+BC19+BD19</f>
        <v>1331</v>
      </c>
      <c r="BB19" s="135">
        <v>507</v>
      </c>
      <c r="BC19" s="135">
        <v>359</v>
      </c>
      <c r="BD19" s="128">
        <v>465</v>
      </c>
      <c r="BE19" s="128">
        <f t="shared" ref="BE19:BE20" si="66">BF19+BG19+BH19</f>
        <v>5399</v>
      </c>
      <c r="BF19" s="135">
        <v>1756</v>
      </c>
      <c r="BG19" s="128">
        <v>1677</v>
      </c>
      <c r="BH19" s="128">
        <v>1966</v>
      </c>
      <c r="BI19" s="128">
        <f t="shared" ref="BI19:BI20" si="67">BJ19+BK19+BL19</f>
        <v>50</v>
      </c>
      <c r="BJ19" s="128">
        <v>18</v>
      </c>
      <c r="BK19" s="134">
        <v>15</v>
      </c>
      <c r="BL19" s="128">
        <v>17</v>
      </c>
      <c r="BM19" s="128">
        <f t="shared" ref="BM19:BM20" si="68">BN19+BO19+BP19</f>
        <v>93</v>
      </c>
      <c r="BN19" s="159">
        <v>37</v>
      </c>
      <c r="BO19" s="128">
        <v>22</v>
      </c>
      <c r="BP19" s="128">
        <v>34</v>
      </c>
      <c r="BQ19" s="128">
        <f t="shared" ref="BQ19:BQ20" si="69">BR19+BS19+BT19</f>
        <v>248</v>
      </c>
      <c r="BR19" s="135">
        <v>127</v>
      </c>
      <c r="BS19" s="131">
        <v>85</v>
      </c>
      <c r="BT19" s="128">
        <v>36</v>
      </c>
      <c r="BU19" s="128">
        <f t="shared" ref="BU19:BU20" si="70">BV19+BW19+BX19</f>
        <v>2409</v>
      </c>
      <c r="BV19" s="161">
        <v>1071</v>
      </c>
      <c r="BW19" s="132">
        <v>413</v>
      </c>
      <c r="BX19" s="128">
        <v>925</v>
      </c>
      <c r="BY19" s="128">
        <f t="shared" ref="BY19:BY20" si="71">BZ19+CA19+CB19</f>
        <v>1266</v>
      </c>
      <c r="BZ19" s="128">
        <v>470</v>
      </c>
      <c r="CA19" s="128">
        <v>324</v>
      </c>
      <c r="CB19" s="128">
        <v>472</v>
      </c>
      <c r="CC19" s="128">
        <f t="shared" ref="CC19:CC20" si="72">CD19+CE19+CF19</f>
        <v>179</v>
      </c>
      <c r="CD19" s="135">
        <v>95</v>
      </c>
      <c r="CE19" s="132">
        <v>39</v>
      </c>
      <c r="CF19" s="135">
        <v>45</v>
      </c>
      <c r="CG19" s="128">
        <f t="shared" ref="CG19:CG20" si="73">CH19+CI19+CJ19</f>
        <v>449</v>
      </c>
      <c r="CH19" s="135">
        <v>181</v>
      </c>
      <c r="CI19" s="132">
        <v>139</v>
      </c>
      <c r="CJ19" s="128">
        <v>129</v>
      </c>
      <c r="CK19" s="128">
        <f t="shared" ref="CK19:CK20" si="74">CL19+CM19+CN19</f>
        <v>2234</v>
      </c>
      <c r="CL19" s="128">
        <v>523</v>
      </c>
      <c r="CM19" s="128">
        <v>967</v>
      </c>
      <c r="CN19" s="128">
        <v>744</v>
      </c>
    </row>
    <row r="20" spans="1:95" s="73" customFormat="1" ht="23.25" customHeight="1" x14ac:dyDescent="0.2">
      <c r="A20" s="72" t="s">
        <v>153</v>
      </c>
      <c r="B20" s="72" t="s">
        <v>154</v>
      </c>
      <c r="C20" s="72"/>
      <c r="D20" s="72"/>
      <c r="E20" s="128">
        <f>F20+G20+H20</f>
        <v>585</v>
      </c>
      <c r="F20" s="152">
        <v>271</v>
      </c>
      <c r="G20" s="131">
        <v>177</v>
      </c>
      <c r="H20" s="128">
        <v>137</v>
      </c>
      <c r="I20" s="128">
        <f t="shared" si="54"/>
        <v>247</v>
      </c>
      <c r="J20" s="128">
        <v>205</v>
      </c>
      <c r="K20" s="128">
        <v>31</v>
      </c>
      <c r="L20" s="128">
        <v>11</v>
      </c>
      <c r="M20" s="128">
        <f t="shared" si="55"/>
        <v>918</v>
      </c>
      <c r="N20" s="154">
        <v>318</v>
      </c>
      <c r="O20" s="131">
        <v>301</v>
      </c>
      <c r="P20" s="128">
        <v>299</v>
      </c>
      <c r="Q20" s="128">
        <f t="shared" si="56"/>
        <v>3417</v>
      </c>
      <c r="R20" s="185">
        <v>517</v>
      </c>
      <c r="S20" s="132">
        <v>1464</v>
      </c>
      <c r="T20" s="128">
        <v>1436</v>
      </c>
      <c r="U20" s="128">
        <f t="shared" si="57"/>
        <v>1706</v>
      </c>
      <c r="V20" s="186">
        <v>858</v>
      </c>
      <c r="W20" s="135">
        <v>402</v>
      </c>
      <c r="X20" s="128">
        <v>446</v>
      </c>
      <c r="Y20" s="128">
        <f t="shared" si="58"/>
        <v>236</v>
      </c>
      <c r="Z20" s="135">
        <v>55</v>
      </c>
      <c r="AA20" s="131">
        <v>60</v>
      </c>
      <c r="AB20" s="128">
        <v>121</v>
      </c>
      <c r="AC20" s="128">
        <f t="shared" si="59"/>
        <v>36</v>
      </c>
      <c r="AD20" s="135">
        <v>11</v>
      </c>
      <c r="AE20" s="131">
        <v>24</v>
      </c>
      <c r="AF20" s="128">
        <v>1</v>
      </c>
      <c r="AG20" s="128">
        <f t="shared" si="60"/>
        <v>19</v>
      </c>
      <c r="AH20" s="135">
        <v>12</v>
      </c>
      <c r="AI20" s="131">
        <v>4</v>
      </c>
      <c r="AJ20" s="128">
        <v>3</v>
      </c>
      <c r="AK20" s="128">
        <f t="shared" si="61"/>
        <v>631</v>
      </c>
      <c r="AL20" s="128">
        <f>41+184</f>
        <v>225</v>
      </c>
      <c r="AM20" s="131">
        <v>195</v>
      </c>
      <c r="AN20" s="128">
        <v>211</v>
      </c>
      <c r="AO20" s="128">
        <f t="shared" si="62"/>
        <v>357</v>
      </c>
      <c r="AP20" s="128">
        <v>175</v>
      </c>
      <c r="AQ20" s="128">
        <v>112</v>
      </c>
      <c r="AR20" s="128">
        <v>70</v>
      </c>
      <c r="AS20" s="128">
        <f t="shared" si="63"/>
        <v>2257</v>
      </c>
      <c r="AT20" s="128">
        <v>590</v>
      </c>
      <c r="AU20" s="128">
        <v>910</v>
      </c>
      <c r="AV20" s="128">
        <v>757</v>
      </c>
      <c r="AW20" s="128">
        <f t="shared" si="64"/>
        <v>316</v>
      </c>
      <c r="AX20" s="147">
        <v>147</v>
      </c>
      <c r="AY20" s="147">
        <v>89</v>
      </c>
      <c r="AZ20" s="128">
        <v>80</v>
      </c>
      <c r="BA20" s="128">
        <f t="shared" si="65"/>
        <v>1331</v>
      </c>
      <c r="BB20" s="135">
        <v>507</v>
      </c>
      <c r="BC20" s="135">
        <v>359</v>
      </c>
      <c r="BD20" s="128">
        <v>465</v>
      </c>
      <c r="BE20" s="128">
        <f t="shared" si="66"/>
        <v>5399</v>
      </c>
      <c r="BF20" s="135">
        <v>1756</v>
      </c>
      <c r="BG20" s="128">
        <v>1677</v>
      </c>
      <c r="BH20" s="128">
        <v>1966</v>
      </c>
      <c r="BI20" s="128">
        <f t="shared" si="67"/>
        <v>50</v>
      </c>
      <c r="BJ20" s="128">
        <v>18</v>
      </c>
      <c r="BK20" s="134">
        <v>15</v>
      </c>
      <c r="BL20" s="128">
        <v>17</v>
      </c>
      <c r="BM20" s="128">
        <f t="shared" si="68"/>
        <v>93</v>
      </c>
      <c r="BN20" s="159">
        <v>37</v>
      </c>
      <c r="BO20" s="128">
        <v>22</v>
      </c>
      <c r="BP20" s="128">
        <v>34</v>
      </c>
      <c r="BQ20" s="128">
        <f t="shared" si="69"/>
        <v>248</v>
      </c>
      <c r="BR20" s="135">
        <v>127</v>
      </c>
      <c r="BS20" s="131">
        <v>85</v>
      </c>
      <c r="BT20" s="128">
        <v>36</v>
      </c>
      <c r="BU20" s="128">
        <f t="shared" si="70"/>
        <v>2409</v>
      </c>
      <c r="BV20" s="161">
        <v>1071</v>
      </c>
      <c r="BW20" s="132">
        <v>413</v>
      </c>
      <c r="BX20" s="128">
        <v>925</v>
      </c>
      <c r="BY20" s="128">
        <f t="shared" si="71"/>
        <v>1266</v>
      </c>
      <c r="BZ20" s="128">
        <v>470</v>
      </c>
      <c r="CA20" s="128">
        <v>324</v>
      </c>
      <c r="CB20" s="128">
        <v>472</v>
      </c>
      <c r="CC20" s="128">
        <f t="shared" si="72"/>
        <v>179</v>
      </c>
      <c r="CD20" s="135">
        <v>95</v>
      </c>
      <c r="CE20" s="132">
        <v>39</v>
      </c>
      <c r="CF20" s="135">
        <v>45</v>
      </c>
      <c r="CG20" s="128">
        <f t="shared" si="73"/>
        <v>449</v>
      </c>
      <c r="CH20" s="135">
        <v>181</v>
      </c>
      <c r="CI20" s="132">
        <v>139</v>
      </c>
      <c r="CJ20" s="128">
        <v>129</v>
      </c>
      <c r="CK20" s="128">
        <f t="shared" si="74"/>
        <v>2234</v>
      </c>
      <c r="CL20" s="128">
        <v>523</v>
      </c>
      <c r="CM20" s="128">
        <v>967</v>
      </c>
      <c r="CN20" s="128">
        <v>744</v>
      </c>
    </row>
    <row r="21" spans="1:95" ht="11.25" customHeight="1" x14ac:dyDescent="0.2">
      <c r="A21" s="187" t="s">
        <v>62</v>
      </c>
      <c r="B21" s="218" t="s">
        <v>63</v>
      </c>
      <c r="C21" s="218"/>
      <c r="D21" s="218"/>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Q21" s="79"/>
    </row>
    <row r="22" spans="1:95" ht="22.5" x14ac:dyDescent="0.2">
      <c r="A22" s="6" t="s">
        <v>64</v>
      </c>
      <c r="B22" s="6" t="s">
        <v>65</v>
      </c>
      <c r="C22" s="6" t="s">
        <v>66</v>
      </c>
      <c r="D22" s="6"/>
      <c r="E22" s="7">
        <f>E24/E23</f>
        <v>0.99691640227644851</v>
      </c>
      <c r="F22" s="7">
        <f>F24/F23</f>
        <v>1</v>
      </c>
      <c r="G22" s="7">
        <f>G24/G23</f>
        <v>1</v>
      </c>
      <c r="H22" s="7">
        <f>H24/H23</f>
        <v>0.99133246188275992</v>
      </c>
      <c r="I22" s="7">
        <f>I24/I23</f>
        <v>0.99868331503930652</v>
      </c>
      <c r="J22" s="7">
        <f t="shared" ref="J22:BT22" si="75">J24/J23</f>
        <v>0.99618977671951237</v>
      </c>
      <c r="K22" s="7">
        <f t="shared" si="75"/>
        <v>1</v>
      </c>
      <c r="L22" s="7">
        <f t="shared" si="75"/>
        <v>1</v>
      </c>
      <c r="M22" s="7">
        <f>M24/M23</f>
        <v>0.96154397624736854</v>
      </c>
      <c r="N22" s="7">
        <f t="shared" si="75"/>
        <v>0.98713859393124725</v>
      </c>
      <c r="O22" s="7">
        <f t="shared" si="75"/>
        <v>0.9744989112614808</v>
      </c>
      <c r="P22" s="7">
        <f t="shared" si="75"/>
        <v>0.93469406300036251</v>
      </c>
      <c r="Q22" s="7">
        <f>Q24/Q23</f>
        <v>1</v>
      </c>
      <c r="R22" s="7">
        <f t="shared" si="75"/>
        <v>1</v>
      </c>
      <c r="S22" s="7">
        <f t="shared" si="75"/>
        <v>1</v>
      </c>
      <c r="T22" s="7">
        <f t="shared" si="75"/>
        <v>1</v>
      </c>
      <c r="U22" s="7">
        <f>U24/U23</f>
        <v>0.9737265120387254</v>
      </c>
      <c r="V22" s="7">
        <f t="shared" si="75"/>
        <v>0.96501391465090725</v>
      </c>
      <c r="W22" s="7">
        <f t="shared" si="75"/>
        <v>0.9818211654139406</v>
      </c>
      <c r="X22" s="7">
        <f t="shared" si="75"/>
        <v>0.97447188745068469</v>
      </c>
      <c r="Y22" s="7">
        <f>Y24/Y23</f>
        <v>0.99394054227649142</v>
      </c>
      <c r="Z22" s="7">
        <f t="shared" si="75"/>
        <v>0.99836473512236523</v>
      </c>
      <c r="AA22" s="7">
        <f t="shared" si="75"/>
        <v>0.98841844888188835</v>
      </c>
      <c r="AB22" s="7">
        <f t="shared" si="75"/>
        <v>0.99486762204616008</v>
      </c>
      <c r="AC22" s="7">
        <f>AC24/AC23</f>
        <v>0.99241189844638122</v>
      </c>
      <c r="AD22" s="7">
        <f t="shared" si="75"/>
        <v>0.99213191023535852</v>
      </c>
      <c r="AE22" s="7">
        <f t="shared" si="75"/>
        <v>0.99206121276770332</v>
      </c>
      <c r="AF22" s="7">
        <f t="shared" si="75"/>
        <v>0.99306642153027691</v>
      </c>
      <c r="AG22" s="7">
        <f>AG24/AG23</f>
        <v>0.98294973231227978</v>
      </c>
      <c r="AH22" s="7">
        <f t="shared" si="75"/>
        <v>0.98478531920620016</v>
      </c>
      <c r="AI22" s="7">
        <f t="shared" si="75"/>
        <v>0.98437193807564183</v>
      </c>
      <c r="AJ22" s="7">
        <f t="shared" si="75"/>
        <v>0.97930008760789689</v>
      </c>
      <c r="AK22" s="7">
        <f>AK24/AK23</f>
        <v>0.99436751811531188</v>
      </c>
      <c r="AL22" s="7">
        <f t="shared" si="75"/>
        <v>1</v>
      </c>
      <c r="AM22" s="7">
        <f t="shared" si="75"/>
        <v>1</v>
      </c>
      <c r="AN22" s="7">
        <f t="shared" si="75"/>
        <v>0.97715068676125094</v>
      </c>
      <c r="AO22" s="7">
        <f>AO24/AO23</f>
        <v>1</v>
      </c>
      <c r="AP22" s="7">
        <f t="shared" si="75"/>
        <v>1</v>
      </c>
      <c r="AQ22" s="7">
        <f t="shared" si="75"/>
        <v>1</v>
      </c>
      <c r="AR22" s="7">
        <f t="shared" si="75"/>
        <v>1</v>
      </c>
      <c r="AS22" s="7">
        <f>AS24/AS23</f>
        <v>0.98790904356113074</v>
      </c>
      <c r="AT22" s="7">
        <f t="shared" si="75"/>
        <v>0.9830807915572215</v>
      </c>
      <c r="AU22" s="7">
        <f t="shared" si="75"/>
        <v>0.99048883162466261</v>
      </c>
      <c r="AV22" s="7">
        <f t="shared" si="75"/>
        <v>0.98945327762168678</v>
      </c>
      <c r="AW22" s="7">
        <f>AW24/AW23</f>
        <v>0.96274308557903199</v>
      </c>
      <c r="AX22" s="7">
        <f t="shared" si="75"/>
        <v>0.9602530043695382</v>
      </c>
      <c r="AY22" s="7">
        <f t="shared" si="75"/>
        <v>0.96510278010853157</v>
      </c>
      <c r="AZ22" s="7">
        <f t="shared" si="75"/>
        <v>0.96288052465901741</v>
      </c>
      <c r="BA22" s="7">
        <f>BA24/BA23</f>
        <v>0.97307839171084221</v>
      </c>
      <c r="BB22" s="7">
        <f t="shared" si="75"/>
        <v>0.97548147939070629</v>
      </c>
      <c r="BC22" s="7">
        <f t="shared" si="75"/>
        <v>0.97998920768201869</v>
      </c>
      <c r="BD22" s="7">
        <f t="shared" si="75"/>
        <v>0.96768055138610543</v>
      </c>
      <c r="BE22" s="7">
        <f>BE24/BE23</f>
        <v>0.99226327613935561</v>
      </c>
      <c r="BF22" s="7">
        <f t="shared" si="75"/>
        <v>0.9882869196248969</v>
      </c>
      <c r="BG22" s="7">
        <f t="shared" si="75"/>
        <v>0.98867412041533931</v>
      </c>
      <c r="BH22" s="7">
        <f t="shared" si="75"/>
        <v>1</v>
      </c>
      <c r="BI22" s="7">
        <f>BI24/BI23</f>
        <v>0.99975600142645316</v>
      </c>
      <c r="BJ22" s="7">
        <f t="shared" si="75"/>
        <v>0.99916946174732468</v>
      </c>
      <c r="BK22" s="7">
        <f t="shared" si="75"/>
        <v>1</v>
      </c>
      <c r="BL22" s="7">
        <f t="shared" si="75"/>
        <v>1</v>
      </c>
      <c r="BM22" s="7">
        <f>BM24/BM23</f>
        <v>0.98531386623619421</v>
      </c>
      <c r="BN22" s="7">
        <f t="shared" si="75"/>
        <v>0.98476858362980213</v>
      </c>
      <c r="BO22" s="7">
        <f t="shared" si="75"/>
        <v>0.98475410416494558</v>
      </c>
      <c r="BP22" s="7">
        <f t="shared" si="75"/>
        <v>0.98635930540258931</v>
      </c>
      <c r="BQ22" s="7">
        <f>BQ24/BQ23</f>
        <v>0.99833162956800126</v>
      </c>
      <c r="BR22" s="7">
        <f t="shared" si="75"/>
        <v>0.99836185920965315</v>
      </c>
      <c r="BS22" s="7">
        <f t="shared" si="75"/>
        <v>0.9982655400172874</v>
      </c>
      <c r="BT22" s="7">
        <f t="shared" si="75"/>
        <v>0.99836141323113714</v>
      </c>
      <c r="BU22" s="7">
        <f>BU24/BU23</f>
        <v>1</v>
      </c>
      <c r="BV22" s="7">
        <f t="shared" ref="BV22:CN22" si="76">BV24/BV23</f>
        <v>1</v>
      </c>
      <c r="BW22" s="7">
        <f t="shared" si="76"/>
        <v>1</v>
      </c>
      <c r="BX22" s="7">
        <f t="shared" si="76"/>
        <v>1</v>
      </c>
      <c r="BY22" s="7">
        <f>BY24/BY23</f>
        <v>0.99241750581436905</v>
      </c>
      <c r="BZ22" s="7">
        <f t="shared" si="76"/>
        <v>0.994212978196095</v>
      </c>
      <c r="CA22" s="7">
        <f t="shared" si="76"/>
        <v>0.98032660013341189</v>
      </c>
      <c r="CB22" s="7">
        <f t="shared" si="76"/>
        <v>1</v>
      </c>
      <c r="CC22" s="7">
        <f>CC24/CC23</f>
        <v>0.98825009711960854</v>
      </c>
      <c r="CD22" s="7">
        <f t="shared" si="76"/>
        <v>0.98871625858105172</v>
      </c>
      <c r="CE22" s="7">
        <f t="shared" si="76"/>
        <v>0.9860365872303859</v>
      </c>
      <c r="CF22" s="7">
        <f t="shared" si="76"/>
        <v>0.98982198139960287</v>
      </c>
      <c r="CG22" s="7">
        <f>CG24/CG23</f>
        <v>0.99288375046332444</v>
      </c>
      <c r="CH22" s="7">
        <f t="shared" si="76"/>
        <v>0.99221294463521814</v>
      </c>
      <c r="CI22" s="7">
        <f t="shared" si="76"/>
        <v>0.99354568299929813</v>
      </c>
      <c r="CJ22" s="7">
        <f t="shared" si="76"/>
        <v>0.99281241481779037</v>
      </c>
      <c r="CK22" s="7">
        <f>CK24/CK23</f>
        <v>0.98901029743464808</v>
      </c>
      <c r="CL22" s="7">
        <f t="shared" si="76"/>
        <v>0.97685469087665566</v>
      </c>
      <c r="CM22" s="7">
        <f t="shared" si="76"/>
        <v>0.99462552633566381</v>
      </c>
      <c r="CN22" s="7">
        <f t="shared" si="76"/>
        <v>0.99488348556560002</v>
      </c>
      <c r="CQ22" s="79"/>
    </row>
    <row r="23" spans="1:95" ht="78.75" x14ac:dyDescent="0.2">
      <c r="A23" s="8" t="s">
        <v>67</v>
      </c>
      <c r="B23" s="8" t="s">
        <v>68</v>
      </c>
      <c r="C23" s="8" t="s">
        <v>69</v>
      </c>
      <c r="D23" s="75"/>
      <c r="E23" s="135">
        <f>F23+G23+H23</f>
        <v>6982104</v>
      </c>
      <c r="F23" s="135">
        <v>2324024</v>
      </c>
      <c r="G23" s="135">
        <v>2174099</v>
      </c>
      <c r="H23" s="135">
        <v>2483981</v>
      </c>
      <c r="I23" s="135">
        <f t="shared" ref="I23:I24" si="77">J23+K23+L23</f>
        <v>1237198</v>
      </c>
      <c r="J23" s="135">
        <v>427534</v>
      </c>
      <c r="K23" s="153">
        <v>397562</v>
      </c>
      <c r="L23" s="135">
        <v>412102</v>
      </c>
      <c r="M23" s="135">
        <f t="shared" ref="M23:M24" si="78">N23+O23+P23</f>
        <v>7246355</v>
      </c>
      <c r="N23" s="135">
        <v>1791406</v>
      </c>
      <c r="O23" s="135">
        <v>2527696</v>
      </c>
      <c r="P23" s="135">
        <v>2927253</v>
      </c>
      <c r="Q23" s="135">
        <f t="shared" ref="Q23:Q24" si="79">R23+S23+T23</f>
        <v>8087437</v>
      </c>
      <c r="R23" s="135">
        <v>2954552</v>
      </c>
      <c r="S23" s="136">
        <v>2570284</v>
      </c>
      <c r="T23" s="135">
        <v>2562601</v>
      </c>
      <c r="U23" s="135">
        <f t="shared" ref="U23:U24" si="80">V23+W23+X23</f>
        <v>19237834</v>
      </c>
      <c r="V23" s="135">
        <v>6327144</v>
      </c>
      <c r="W23" s="188">
        <v>6191431</v>
      </c>
      <c r="X23" s="135">
        <v>6719259</v>
      </c>
      <c r="Y23" s="135">
        <f t="shared" ref="Y23:Y24" si="81">Z23+AA23+AB23</f>
        <v>5847718</v>
      </c>
      <c r="Z23" s="135">
        <v>1984388</v>
      </c>
      <c r="AA23" s="135">
        <v>1916669</v>
      </c>
      <c r="AB23" s="135">
        <v>1946661</v>
      </c>
      <c r="AC23" s="135">
        <f t="shared" ref="AC23:AC24" si="82">AD23+AE23+AF23</f>
        <v>316680</v>
      </c>
      <c r="AD23" s="135">
        <v>116928</v>
      </c>
      <c r="AE23" s="135">
        <v>97496</v>
      </c>
      <c r="AF23" s="135">
        <v>102256</v>
      </c>
      <c r="AG23" s="135">
        <f t="shared" ref="AG23:AG24" si="83">AH23+AI23+AJ23</f>
        <v>472192</v>
      </c>
      <c r="AH23" s="135">
        <v>182061</v>
      </c>
      <c r="AI23" s="135">
        <v>142884</v>
      </c>
      <c r="AJ23" s="135">
        <v>147247</v>
      </c>
      <c r="AK23" s="135">
        <f t="shared" ref="AK23:AK24" si="84">AL23+AM23+AN23</f>
        <v>3766013</v>
      </c>
      <c r="AL23" s="135">
        <v>1562321</v>
      </c>
      <c r="AM23" s="135">
        <v>1275349</v>
      </c>
      <c r="AN23" s="135">
        <v>928343</v>
      </c>
      <c r="AO23" s="135">
        <f t="shared" ref="AO23:AO24" si="85">AP23+AQ23+AR23</f>
        <v>7875367</v>
      </c>
      <c r="AP23" s="135">
        <v>2821627</v>
      </c>
      <c r="AQ23" s="151">
        <v>2313197</v>
      </c>
      <c r="AR23" s="135">
        <v>2740543</v>
      </c>
      <c r="AS23" s="135">
        <f t="shared" ref="AS23:AS24" si="86">AT23+AU23+AV23</f>
        <v>5414460</v>
      </c>
      <c r="AT23" s="135">
        <v>1604685</v>
      </c>
      <c r="AU23" s="189">
        <v>1800620</v>
      </c>
      <c r="AV23" s="135">
        <v>2009155</v>
      </c>
      <c r="AW23" s="135">
        <f t="shared" ref="AW23:AW24" si="87">AX23+AY23+AZ23</f>
        <v>23008615</v>
      </c>
      <c r="AX23" s="135">
        <v>7410623</v>
      </c>
      <c r="AY23" s="148">
        <v>7339066</v>
      </c>
      <c r="AZ23" s="135">
        <v>8258926</v>
      </c>
      <c r="BA23" s="135">
        <f t="shared" ref="BA23:BA24" si="88">BB23+BC23+BD23</f>
        <v>17758523</v>
      </c>
      <c r="BB23" s="135">
        <v>4995489</v>
      </c>
      <c r="BC23" s="128">
        <v>4621806</v>
      </c>
      <c r="BD23" s="135">
        <v>8141228</v>
      </c>
      <c r="BE23" s="135">
        <f t="shared" ref="BE23:BE24" si="89">BF23+BG23+BH23</f>
        <v>5203753</v>
      </c>
      <c r="BF23" s="135">
        <v>1799612</v>
      </c>
      <c r="BG23" s="135">
        <v>1693555</v>
      </c>
      <c r="BH23" s="135">
        <v>1710586</v>
      </c>
      <c r="BI23" s="135">
        <f t="shared" ref="BI23:BI24" si="90">BJ23+BK23+BL23</f>
        <v>319674</v>
      </c>
      <c r="BJ23" s="135">
        <v>93915</v>
      </c>
      <c r="BK23" s="190">
        <v>95818</v>
      </c>
      <c r="BL23" s="135">
        <v>129941</v>
      </c>
      <c r="BM23" s="135">
        <f t="shared" ref="BM23:BM24" si="91">BN23+BO23+BP23</f>
        <v>1363463</v>
      </c>
      <c r="BN23" s="135">
        <v>468571</v>
      </c>
      <c r="BO23" s="134">
        <v>423655</v>
      </c>
      <c r="BP23" s="135">
        <v>471237</v>
      </c>
      <c r="BQ23" s="135">
        <f t="shared" ref="BQ23:BQ24" si="92">BR23+BS23+BT23</f>
        <v>15661390</v>
      </c>
      <c r="BR23" s="135">
        <v>5614902</v>
      </c>
      <c r="BS23" s="135">
        <v>4891436</v>
      </c>
      <c r="BT23" s="135">
        <v>5155052</v>
      </c>
      <c r="BU23" s="135">
        <f t="shared" ref="BU23:BU24" si="93">BV23+BW23+BX23</f>
        <v>5953153</v>
      </c>
      <c r="BV23" s="135">
        <v>1997084</v>
      </c>
      <c r="BW23" s="136">
        <v>1978843</v>
      </c>
      <c r="BX23" s="135">
        <v>1977226</v>
      </c>
      <c r="BY23" s="135">
        <f t="shared" ref="BY23:BY24" si="94">BZ23+CA23+CB23</f>
        <v>6141251</v>
      </c>
      <c r="BZ23" s="135">
        <v>1747531</v>
      </c>
      <c r="CA23" s="135">
        <v>1852908</v>
      </c>
      <c r="CB23" s="135">
        <v>2540812</v>
      </c>
      <c r="CC23" s="135">
        <f t="shared" ref="CC23:CC24" si="95">CD23+CE23+CF23</f>
        <v>18315045</v>
      </c>
      <c r="CD23" s="135">
        <v>6220100</v>
      </c>
      <c r="CE23" s="135">
        <v>5788413</v>
      </c>
      <c r="CF23" s="135">
        <v>6306532</v>
      </c>
      <c r="CG23" s="135">
        <f t="shared" ref="CG23:CG24" si="96">CH23+CI23+CJ23</f>
        <v>18842088</v>
      </c>
      <c r="CH23" s="135">
        <v>5830060</v>
      </c>
      <c r="CI23" s="135">
        <v>6599304</v>
      </c>
      <c r="CJ23" s="135">
        <v>6412724</v>
      </c>
      <c r="CK23" s="135">
        <f t="shared" ref="CK23:CK24" si="97">CL23+CM23+CN23</f>
        <v>12346376</v>
      </c>
      <c r="CL23" s="191">
        <v>3964259</v>
      </c>
      <c r="CM23" s="189">
        <v>4038535</v>
      </c>
      <c r="CN23" s="135">
        <v>4343582</v>
      </c>
      <c r="CQ23" s="79"/>
    </row>
    <row r="24" spans="1:95" ht="78.75" x14ac:dyDescent="0.2">
      <c r="A24" s="8" t="s">
        <v>70</v>
      </c>
      <c r="B24" s="8" t="s">
        <v>71</v>
      </c>
      <c r="C24" s="8" t="s">
        <v>69</v>
      </c>
      <c r="D24" s="75"/>
      <c r="E24" s="135">
        <f t="shared" ref="E24" si="98">F24+G24+H24</f>
        <v>6960574</v>
      </c>
      <c r="F24" s="135">
        <v>2324024</v>
      </c>
      <c r="G24" s="135">
        <v>2174099</v>
      </c>
      <c r="H24" s="135">
        <v>2462451</v>
      </c>
      <c r="I24" s="135">
        <f t="shared" si="77"/>
        <v>1235569</v>
      </c>
      <c r="J24" s="135">
        <v>425905</v>
      </c>
      <c r="K24" s="153">
        <v>397562</v>
      </c>
      <c r="L24" s="135">
        <v>412102</v>
      </c>
      <c r="M24" s="135">
        <f t="shared" si="78"/>
        <v>6967689</v>
      </c>
      <c r="N24" s="135">
        <v>1768366</v>
      </c>
      <c r="O24" s="135">
        <v>2463237</v>
      </c>
      <c r="P24" s="135">
        <v>2736086</v>
      </c>
      <c r="Q24" s="135">
        <f t="shared" si="79"/>
        <v>8087437</v>
      </c>
      <c r="R24" s="135">
        <v>2954552</v>
      </c>
      <c r="S24" s="136">
        <v>2570284</v>
      </c>
      <c r="T24" s="135">
        <v>2562601</v>
      </c>
      <c r="U24" s="135">
        <f t="shared" si="80"/>
        <v>18732389</v>
      </c>
      <c r="V24" s="135">
        <v>6105782</v>
      </c>
      <c r="W24" s="188">
        <v>6078878</v>
      </c>
      <c r="X24" s="135">
        <v>6547729</v>
      </c>
      <c r="Y24" s="135">
        <f t="shared" si="81"/>
        <v>5812284</v>
      </c>
      <c r="Z24" s="135">
        <v>1981143</v>
      </c>
      <c r="AA24" s="135">
        <v>1894471</v>
      </c>
      <c r="AB24" s="135">
        <v>1936670</v>
      </c>
      <c r="AC24" s="135">
        <f t="shared" si="82"/>
        <v>314277</v>
      </c>
      <c r="AD24" s="135">
        <v>116008</v>
      </c>
      <c r="AE24" s="135">
        <v>96722</v>
      </c>
      <c r="AF24" s="135">
        <v>101547</v>
      </c>
      <c r="AG24" s="135">
        <f t="shared" si="83"/>
        <v>464141</v>
      </c>
      <c r="AH24" s="135">
        <v>179291</v>
      </c>
      <c r="AI24" s="135">
        <v>140651</v>
      </c>
      <c r="AJ24" s="135">
        <v>144199</v>
      </c>
      <c r="AK24" s="135">
        <f t="shared" si="84"/>
        <v>3744801</v>
      </c>
      <c r="AL24" s="135">
        <v>1562321</v>
      </c>
      <c r="AM24" s="135">
        <v>1275349</v>
      </c>
      <c r="AN24" s="135">
        <v>907131</v>
      </c>
      <c r="AO24" s="135">
        <f t="shared" si="85"/>
        <v>7875367</v>
      </c>
      <c r="AP24" s="135">
        <v>2821627</v>
      </c>
      <c r="AQ24" s="151">
        <v>2313197</v>
      </c>
      <c r="AR24" s="135">
        <v>2740543</v>
      </c>
      <c r="AS24" s="135">
        <f t="shared" si="86"/>
        <v>5348994</v>
      </c>
      <c r="AT24" s="135">
        <v>1577535</v>
      </c>
      <c r="AU24" s="189">
        <v>1783494</v>
      </c>
      <c r="AV24" s="135">
        <v>1987965</v>
      </c>
      <c r="AW24" s="135">
        <f t="shared" si="87"/>
        <v>22151385</v>
      </c>
      <c r="AX24" s="135">
        <v>7116073</v>
      </c>
      <c r="AY24" s="148">
        <v>7082953</v>
      </c>
      <c r="AZ24" s="135">
        <v>7952359</v>
      </c>
      <c r="BA24" s="135">
        <f t="shared" si="88"/>
        <v>17280435</v>
      </c>
      <c r="BB24" s="135">
        <v>4873007</v>
      </c>
      <c r="BC24" s="128">
        <v>4529320</v>
      </c>
      <c r="BD24" s="135">
        <v>7878108</v>
      </c>
      <c r="BE24" s="135">
        <f t="shared" si="89"/>
        <v>5163493</v>
      </c>
      <c r="BF24" s="135">
        <v>1778533</v>
      </c>
      <c r="BG24" s="135">
        <v>1674374</v>
      </c>
      <c r="BH24" s="135">
        <v>1710586</v>
      </c>
      <c r="BI24" s="135">
        <f t="shared" si="90"/>
        <v>319596</v>
      </c>
      <c r="BJ24" s="135">
        <v>93837</v>
      </c>
      <c r="BK24" s="190">
        <v>95818</v>
      </c>
      <c r="BL24" s="135">
        <v>129941</v>
      </c>
      <c r="BM24" s="135">
        <f t="shared" si="91"/>
        <v>1343439</v>
      </c>
      <c r="BN24" s="135">
        <v>461434</v>
      </c>
      <c r="BO24" s="134">
        <v>417196</v>
      </c>
      <c r="BP24" s="135">
        <v>464809</v>
      </c>
      <c r="BQ24" s="135">
        <f t="shared" si="92"/>
        <v>15635261</v>
      </c>
      <c r="BR24" s="135">
        <v>5605704</v>
      </c>
      <c r="BS24" s="135">
        <v>4882952</v>
      </c>
      <c r="BT24" s="135">
        <v>5146605</v>
      </c>
      <c r="BU24" s="135">
        <f t="shared" si="93"/>
        <v>5953153</v>
      </c>
      <c r="BV24" s="135">
        <v>1997084</v>
      </c>
      <c r="BW24" s="136">
        <v>1978843</v>
      </c>
      <c r="BX24" s="135">
        <v>1977226</v>
      </c>
      <c r="BY24" s="135">
        <f t="shared" si="94"/>
        <v>6094685</v>
      </c>
      <c r="BZ24" s="135">
        <v>1737418</v>
      </c>
      <c r="CA24" s="135">
        <v>1816455</v>
      </c>
      <c r="CB24" s="135">
        <v>2540812</v>
      </c>
      <c r="CC24" s="135">
        <f t="shared" si="95"/>
        <v>18099845</v>
      </c>
      <c r="CD24" s="135">
        <v>6149914</v>
      </c>
      <c r="CE24" s="135">
        <v>5707587</v>
      </c>
      <c r="CF24" s="135">
        <v>6242344</v>
      </c>
      <c r="CG24" s="135">
        <f t="shared" si="96"/>
        <v>18708003</v>
      </c>
      <c r="CH24" s="135">
        <v>5784661</v>
      </c>
      <c r="CI24" s="135">
        <v>6556710</v>
      </c>
      <c r="CJ24" s="135">
        <v>6366632</v>
      </c>
      <c r="CK24" s="135">
        <f t="shared" si="97"/>
        <v>12210693</v>
      </c>
      <c r="CL24" s="135">
        <v>3872505</v>
      </c>
      <c r="CM24" s="189">
        <v>4016830</v>
      </c>
      <c r="CN24" s="135">
        <v>4321358</v>
      </c>
      <c r="CQ24" s="79"/>
    </row>
    <row r="25" spans="1:95" customFormat="1" ht="33.75" x14ac:dyDescent="0.2">
      <c r="A25" s="6" t="s">
        <v>72</v>
      </c>
      <c r="B25" s="6" t="s">
        <v>155</v>
      </c>
      <c r="C25" s="6" t="s">
        <v>156</v>
      </c>
      <c r="D25" s="6"/>
      <c r="E25" s="74">
        <f>E28/(E26-E29)</f>
        <v>0.99997711209579965</v>
      </c>
      <c r="F25" s="74">
        <f>F28/(F26-F29)</f>
        <v>0.9999736372953183</v>
      </c>
      <c r="G25" s="74">
        <f>G28/(G26-G29)</f>
        <v>0.9999891980253991</v>
      </c>
      <c r="H25" s="74">
        <f>H28/(H26-H29)</f>
        <v>0.99996924527915032</v>
      </c>
      <c r="I25" s="74">
        <f>I28/(I26-I29)</f>
        <v>0.99976624590930341</v>
      </c>
      <c r="J25" s="74">
        <f t="shared" ref="J25:BT25" si="99">J28/(J26-J29)</f>
        <v>0.99937102962450464</v>
      </c>
      <c r="K25" s="74">
        <f t="shared" si="99"/>
        <v>0.99998685715036739</v>
      </c>
      <c r="L25" s="74">
        <f t="shared" si="99"/>
        <v>0.99994981683143469</v>
      </c>
      <c r="M25" s="74">
        <f>M28/(M26-M29)</f>
        <v>0.99983726824062957</v>
      </c>
      <c r="N25" s="74">
        <f>N28/(N26-N29)</f>
        <v>0.99994275494164098</v>
      </c>
      <c r="O25" s="74">
        <f>O28/(O26-O29)</f>
        <v>0.99995042633353159</v>
      </c>
      <c r="P25" s="74">
        <f>P28/(P26-P29)</f>
        <v>0.99962825741385375</v>
      </c>
      <c r="Q25" s="74">
        <f>Q28/(Q26-Q29)</f>
        <v>1.0000958186539333</v>
      </c>
      <c r="R25" s="74">
        <f t="shared" si="99"/>
        <v>0.999733197541401</v>
      </c>
      <c r="S25" s="74">
        <f t="shared" si="99"/>
        <v>1.0006552732074545</v>
      </c>
      <c r="T25" s="74">
        <f t="shared" si="99"/>
        <v>0.99995246486644329</v>
      </c>
      <c r="U25" s="74">
        <f>U28/(U26-U29)</f>
        <v>1.0022700559182711</v>
      </c>
      <c r="V25" s="74">
        <f t="shared" si="99"/>
        <v>1.0020816923596265</v>
      </c>
      <c r="W25" s="74">
        <f t="shared" si="99"/>
        <v>1.0026488677752194</v>
      </c>
      <c r="X25" s="74">
        <f t="shared" si="99"/>
        <v>1.0020751013999738</v>
      </c>
      <c r="Y25" s="74">
        <f>Y28/(Y26-Y29)</f>
        <v>0.99954686727047071</v>
      </c>
      <c r="Z25" s="74">
        <f t="shared" si="99"/>
        <v>0.9997105496546278</v>
      </c>
      <c r="AA25" s="74">
        <f t="shared" si="99"/>
        <v>0.99902230953225468</v>
      </c>
      <c r="AB25" s="74">
        <f t="shared" si="99"/>
        <v>0.9999683897751459</v>
      </c>
      <c r="AC25" s="74">
        <f>AC28/(AC26-AC29)</f>
        <v>0.99853409815168892</v>
      </c>
      <c r="AD25" s="74">
        <f t="shared" si="99"/>
        <v>0.99867812293456704</v>
      </c>
      <c r="AE25" s="74">
        <f t="shared" si="99"/>
        <v>0.99885013415101576</v>
      </c>
      <c r="AF25" s="74">
        <f t="shared" si="99"/>
        <v>0.99809652462237508</v>
      </c>
      <c r="AG25" s="74">
        <f>AG28/(AG26-AG29)</f>
        <v>0.99992191770125716</v>
      </c>
      <c r="AH25" s="74">
        <f>AH28/(AH26-AH29)</f>
        <v>0.99972277666888443</v>
      </c>
      <c r="AI25" s="74">
        <f t="shared" si="99"/>
        <v>1</v>
      </c>
      <c r="AJ25" s="74">
        <f t="shared" si="99"/>
        <v>1</v>
      </c>
      <c r="AK25" s="74">
        <f>AK28/(AK26-AK29)</f>
        <v>0.99987850496076225</v>
      </c>
      <c r="AL25" s="74">
        <f t="shared" si="99"/>
        <v>0.99971419066762246</v>
      </c>
      <c r="AM25" s="74">
        <f t="shared" si="99"/>
        <v>0.99996503863231134</v>
      </c>
      <c r="AN25" s="74">
        <f t="shared" si="99"/>
        <v>0.99997993368081506</v>
      </c>
      <c r="AO25" s="74">
        <f>AO28/(AO26-AO29)</f>
        <v>0.99955067636517347</v>
      </c>
      <c r="AP25" s="74">
        <f t="shared" si="99"/>
        <v>0.99994674961892693</v>
      </c>
      <c r="AQ25" s="74">
        <f t="shared" si="99"/>
        <v>0.99969000025363619</v>
      </c>
      <c r="AR25" s="74">
        <f t="shared" si="99"/>
        <v>0.99902557238983558</v>
      </c>
      <c r="AS25" s="74">
        <f>AS28/(AS26-AS29)</f>
        <v>1.0000404971702603</v>
      </c>
      <c r="AT25" s="74">
        <f t="shared" si="99"/>
        <v>1.0001957790046596</v>
      </c>
      <c r="AU25" s="74">
        <f t="shared" si="99"/>
        <v>0.99996459263830373</v>
      </c>
      <c r="AV25" s="74">
        <f t="shared" si="99"/>
        <v>0.9999814953599615</v>
      </c>
      <c r="AW25" s="74">
        <f>AW28/(AW26-AW29)</f>
        <v>0.99993379437228935</v>
      </c>
      <c r="AX25" s="74">
        <f t="shared" si="99"/>
        <v>0.99993993389481617</v>
      </c>
      <c r="AY25" s="74">
        <f t="shared" si="99"/>
        <v>0.99995683029237159</v>
      </c>
      <c r="AZ25" s="74">
        <f t="shared" si="99"/>
        <v>0.99990578201797464</v>
      </c>
      <c r="BA25" s="74">
        <f>BA28/(BA26-BA29)</f>
        <v>1.0002771601680081</v>
      </c>
      <c r="BB25" s="74">
        <f t="shared" si="99"/>
        <v>1.0008620052108275</v>
      </c>
      <c r="BC25" s="74">
        <f t="shared" si="99"/>
        <v>0.99999367666512373</v>
      </c>
      <c r="BD25" s="74">
        <f t="shared" si="99"/>
        <v>0.99996897048854771</v>
      </c>
      <c r="BE25" s="74">
        <f>BE28/(BE26-BE29)</f>
        <v>1.0013016548104268</v>
      </c>
      <c r="BF25" s="74">
        <f t="shared" si="99"/>
        <v>1.0005572540000678</v>
      </c>
      <c r="BG25" s="74">
        <f t="shared" si="99"/>
        <v>1.0018389596742414</v>
      </c>
      <c r="BH25" s="74">
        <f t="shared" si="99"/>
        <v>1.0015469238806767</v>
      </c>
      <c r="BI25" s="74">
        <f>BI28/(BI26-BI29)</f>
        <v>0.99986116253239543</v>
      </c>
      <c r="BJ25" s="74">
        <f t="shared" si="99"/>
        <v>0.99968154556552202</v>
      </c>
      <c r="BK25" s="74">
        <f t="shared" si="99"/>
        <v>0.99988892591358436</v>
      </c>
      <c r="BL25" s="74">
        <f t="shared" si="99"/>
        <v>0.99996425635343322</v>
      </c>
      <c r="BM25" s="74">
        <f>BM28/(BM26-BM29)</f>
        <v>0.99984988768382055</v>
      </c>
      <c r="BN25" s="74">
        <f t="shared" si="99"/>
        <v>0.99970372042494959</v>
      </c>
      <c r="BO25" s="74">
        <f t="shared" si="99"/>
        <v>0.99992881168912062</v>
      </c>
      <c r="BP25" s="74">
        <f t="shared" si="99"/>
        <v>0.99994954506466638</v>
      </c>
      <c r="BQ25" s="74">
        <f>BQ28/(BQ26-BQ29)</f>
        <v>0.99982749885401334</v>
      </c>
      <c r="BR25" s="74">
        <f t="shared" si="99"/>
        <v>0.99960183088545884</v>
      </c>
      <c r="BS25" s="74">
        <f t="shared" si="99"/>
        <v>0.99994393137199933</v>
      </c>
      <c r="BT25" s="74">
        <f t="shared" si="99"/>
        <v>0.99995180125592154</v>
      </c>
      <c r="BU25" s="74">
        <f>BU28/(BU26-BU29)</f>
        <v>1.0000731660919064</v>
      </c>
      <c r="BV25" s="74">
        <f t="shared" ref="BV25:CN25" si="100">BV28/(BV26-BV29)</f>
        <v>1.0004216900037843</v>
      </c>
      <c r="BW25" s="74">
        <f t="shared" si="100"/>
        <v>0.99992399569815649</v>
      </c>
      <c r="BX25" s="74">
        <f t="shared" si="100"/>
        <v>0.99986759896083077</v>
      </c>
      <c r="BY25" s="74">
        <f>BY28/(BY26-BY29)</f>
        <v>0.99973593770477054</v>
      </c>
      <c r="BZ25" s="74">
        <f t="shared" si="100"/>
        <v>0.99945711025040063</v>
      </c>
      <c r="CA25" s="74">
        <f t="shared" si="100"/>
        <v>0.99988582240490642</v>
      </c>
      <c r="CB25" s="74">
        <f t="shared" si="100"/>
        <v>0.99986875058593483</v>
      </c>
      <c r="CC25" s="74">
        <f>CC28/(CC26-CC29)</f>
        <v>1.0000647330398527</v>
      </c>
      <c r="CD25" s="74">
        <f t="shared" si="100"/>
        <v>1.000273934390205</v>
      </c>
      <c r="CE25" s="74">
        <f t="shared" si="100"/>
        <v>0.99991778143193633</v>
      </c>
      <c r="CF25" s="74">
        <f t="shared" si="100"/>
        <v>0.99997538464423774</v>
      </c>
      <c r="CG25" s="74">
        <f>CG28/(CG26-CG29)</f>
        <v>1.0000988686656329</v>
      </c>
      <c r="CH25" s="74">
        <f t="shared" si="100"/>
        <v>1.000356050548675</v>
      </c>
      <c r="CI25" s="74">
        <f t="shared" si="100"/>
        <v>0.99993259664433032</v>
      </c>
      <c r="CJ25" s="74">
        <f t="shared" si="100"/>
        <v>0.99995444099095909</v>
      </c>
      <c r="CK25" s="74">
        <f>CK28/(CK26-CK29)</f>
        <v>1.0000526316419038</v>
      </c>
      <c r="CL25" s="74">
        <f t="shared" si="100"/>
        <v>1.000272186508244</v>
      </c>
      <c r="CM25" s="74">
        <f t="shared" si="100"/>
        <v>0.99994258865885255</v>
      </c>
      <c r="CN25" s="74">
        <f t="shared" si="100"/>
        <v>0.99995853966758763</v>
      </c>
      <c r="CQ25" s="80"/>
    </row>
    <row r="26" spans="1:95" customFormat="1" ht="12.75" x14ac:dyDescent="0.2">
      <c r="A26" s="75"/>
      <c r="B26" s="8" t="s">
        <v>73</v>
      </c>
      <c r="C26" s="8"/>
      <c r="D26" s="75"/>
      <c r="E26" s="127">
        <f>F26+G26+H26</f>
        <v>906197</v>
      </c>
      <c r="F26" s="135">
        <v>314501</v>
      </c>
      <c r="G26" s="128">
        <v>286855</v>
      </c>
      <c r="H26" s="128">
        <v>304841</v>
      </c>
      <c r="I26" s="127">
        <f t="shared" ref="I26:I29" si="101">J26+K26+L26</f>
        <v>253191</v>
      </c>
      <c r="J26" s="135">
        <v>85340</v>
      </c>
      <c r="K26" s="128">
        <v>81935</v>
      </c>
      <c r="L26" s="128">
        <v>85916</v>
      </c>
      <c r="M26" s="127">
        <f t="shared" ref="M26:M29" si="102">N26+O26+P26</f>
        <v>1995952</v>
      </c>
      <c r="N26" s="135">
        <v>680641</v>
      </c>
      <c r="O26" s="128">
        <v>607682</v>
      </c>
      <c r="P26" s="128">
        <v>707629</v>
      </c>
      <c r="Q26" s="127">
        <f t="shared" ref="Q26:Q29" si="103">R26+S26+T26</f>
        <v>2029489</v>
      </c>
      <c r="R26" s="135">
        <v>766738</v>
      </c>
      <c r="S26" s="128">
        <v>654251</v>
      </c>
      <c r="T26" s="128">
        <v>608500</v>
      </c>
      <c r="U26" s="127">
        <f t="shared" ref="U26:U29" si="104">V26+W26+X26</f>
        <v>2507363</v>
      </c>
      <c r="V26" s="135">
        <v>802847</v>
      </c>
      <c r="W26" s="128">
        <v>841683</v>
      </c>
      <c r="X26" s="128">
        <v>862833</v>
      </c>
      <c r="Y26" s="127">
        <f t="shared" ref="Y26:Y29" si="105">Z26+AA26+AB26</f>
        <v>1455727</v>
      </c>
      <c r="Z26" s="135">
        <v>530476</v>
      </c>
      <c r="AA26" s="128">
        <v>532707</v>
      </c>
      <c r="AB26" s="128">
        <v>392544</v>
      </c>
      <c r="AC26" s="127">
        <f t="shared" ref="AC26:AC29" si="106">AD26+AE26+AF26</f>
        <v>50250</v>
      </c>
      <c r="AD26" s="135">
        <v>16752</v>
      </c>
      <c r="AE26" s="128">
        <v>16801</v>
      </c>
      <c r="AF26" s="128">
        <v>16697</v>
      </c>
      <c r="AG26" s="127">
        <f t="shared" ref="AG26:AG29" si="107">AH26+AI26+AJ26</f>
        <v>68376</v>
      </c>
      <c r="AH26" s="135">
        <v>20086</v>
      </c>
      <c r="AI26" s="128">
        <v>21732</v>
      </c>
      <c r="AJ26" s="128">
        <v>26558</v>
      </c>
      <c r="AK26" s="127">
        <f t="shared" ref="AK26:AK29" si="108">AL26+AM26+AN26</f>
        <v>612846</v>
      </c>
      <c r="AL26" s="135">
        <v>232833</v>
      </c>
      <c r="AM26" s="128">
        <v>175958</v>
      </c>
      <c r="AN26" s="128">
        <v>204055</v>
      </c>
      <c r="AO26" s="127">
        <f t="shared" ref="AO26:AO29" si="109">AP26+AQ26+AR26</f>
        <v>1285924</v>
      </c>
      <c r="AP26" s="135">
        <v>461823</v>
      </c>
      <c r="AQ26" s="128">
        <v>359055</v>
      </c>
      <c r="AR26" s="128">
        <v>465046</v>
      </c>
      <c r="AS26" s="127">
        <f t="shared" ref="AS26:AS29" si="110">AT26+AU26+AV26</f>
        <v>628077</v>
      </c>
      <c r="AT26" s="135">
        <v>191035</v>
      </c>
      <c r="AU26" s="128">
        <v>210855</v>
      </c>
      <c r="AV26" s="128">
        <v>226187</v>
      </c>
      <c r="AW26" s="127">
        <f t="shared" ref="AW26:AW29" si="111">AX26+AY26+AZ26</f>
        <v>1824044</v>
      </c>
      <c r="AX26" s="135">
        <v>647825</v>
      </c>
      <c r="AY26" s="128">
        <v>560959</v>
      </c>
      <c r="AZ26" s="128">
        <v>615260</v>
      </c>
      <c r="BA26" s="127">
        <f t="shared" ref="BA26:BA29" si="112">BB26+BC26+BD26</f>
        <v>2540239</v>
      </c>
      <c r="BB26" s="135">
        <v>844648</v>
      </c>
      <c r="BC26" s="128">
        <v>815845</v>
      </c>
      <c r="BD26" s="128">
        <v>879746</v>
      </c>
      <c r="BE26" s="127">
        <f t="shared" ref="BE26:BE29" si="113">BF26+BG26+BH26</f>
        <v>978806</v>
      </c>
      <c r="BF26" s="135">
        <v>331563</v>
      </c>
      <c r="BG26" s="128">
        <v>315278</v>
      </c>
      <c r="BH26" s="128">
        <v>331965</v>
      </c>
      <c r="BI26" s="127">
        <f t="shared" ref="BI26:BI29" si="114">BJ26+BK26+BL26</f>
        <v>72158</v>
      </c>
      <c r="BJ26" s="135">
        <v>20819</v>
      </c>
      <c r="BK26" s="128">
        <v>19662</v>
      </c>
      <c r="BL26" s="128">
        <v>31677</v>
      </c>
      <c r="BM26" s="127">
        <f t="shared" ref="BM26:BM29" si="115">BN26+BO26+BP26</f>
        <v>198169</v>
      </c>
      <c r="BN26" s="135">
        <v>77084</v>
      </c>
      <c r="BO26" s="128">
        <v>59053</v>
      </c>
      <c r="BP26" s="128">
        <v>62032</v>
      </c>
      <c r="BQ26" s="127">
        <f t="shared" ref="BQ26:BQ29" si="116">BR26+BS26+BT26</f>
        <v>896215</v>
      </c>
      <c r="BR26" s="135">
        <v>326644</v>
      </c>
      <c r="BS26" s="128">
        <v>269913</v>
      </c>
      <c r="BT26" s="128">
        <v>299658</v>
      </c>
      <c r="BU26" s="127">
        <f t="shared" ref="BU26:BU29" si="117">BV26+BW26+BX26</f>
        <v>1745632</v>
      </c>
      <c r="BV26" s="135">
        <v>594260</v>
      </c>
      <c r="BW26" s="128">
        <v>574853</v>
      </c>
      <c r="BX26" s="128">
        <v>576519</v>
      </c>
      <c r="BY26" s="127">
        <f t="shared" ref="BY26:BY29" si="118">BZ26+CA26+CB26</f>
        <v>1049211</v>
      </c>
      <c r="BZ26" s="135">
        <v>351904</v>
      </c>
      <c r="CA26" s="128">
        <v>314176</v>
      </c>
      <c r="CB26" s="128">
        <v>383131</v>
      </c>
      <c r="CC26" s="127">
        <f t="shared" ref="CC26:CC29" si="119">CD26+CE26+CF26</f>
        <v>2922377</v>
      </c>
      <c r="CD26" s="135">
        <v>1043867</v>
      </c>
      <c r="CE26" s="128">
        <v>1000798</v>
      </c>
      <c r="CF26" s="128">
        <v>877712</v>
      </c>
      <c r="CG26" s="127">
        <f t="shared" ref="CG26:CG29" si="120">CH26+CI26+CJ26</f>
        <v>2647318</v>
      </c>
      <c r="CH26" s="135">
        <v>1000175</v>
      </c>
      <c r="CI26" s="128">
        <v>837472</v>
      </c>
      <c r="CJ26" s="128">
        <v>809671</v>
      </c>
      <c r="CK26" s="127">
        <f t="shared" ref="CK26:CK29" si="121">CL26+CM26+CN26</f>
        <v>1823246</v>
      </c>
      <c r="CL26" s="135">
        <v>560651</v>
      </c>
      <c r="CM26" s="128">
        <v>611560</v>
      </c>
      <c r="CN26" s="128">
        <v>651035</v>
      </c>
      <c r="CQ26" s="80"/>
    </row>
    <row r="27" spans="1:95" customFormat="1" ht="12.75" x14ac:dyDescent="0.2">
      <c r="A27" s="75"/>
      <c r="B27" s="8" t="s">
        <v>74</v>
      </c>
      <c r="C27" s="8"/>
      <c r="D27" s="75"/>
      <c r="E27" s="127">
        <f t="shared" ref="E27:E28" si="122">F27+G27+H27</f>
        <v>873813</v>
      </c>
      <c r="F27" s="135">
        <v>303457</v>
      </c>
      <c r="G27" s="128">
        <v>277725</v>
      </c>
      <c r="H27" s="128">
        <v>292631</v>
      </c>
      <c r="I27" s="127">
        <f t="shared" si="101"/>
        <v>235278</v>
      </c>
      <c r="J27" s="135">
        <v>79484</v>
      </c>
      <c r="K27" s="128">
        <v>76086</v>
      </c>
      <c r="L27" s="128">
        <v>79708</v>
      </c>
      <c r="M27" s="127">
        <f t="shared" si="102"/>
        <v>1874362</v>
      </c>
      <c r="N27" s="135">
        <v>646503</v>
      </c>
      <c r="O27" s="128">
        <v>584967</v>
      </c>
      <c r="P27" s="128">
        <v>642892</v>
      </c>
      <c r="Q27" s="127">
        <f t="shared" si="103"/>
        <v>1888940</v>
      </c>
      <c r="R27" s="135">
        <v>697126</v>
      </c>
      <c r="S27" s="128">
        <v>602797</v>
      </c>
      <c r="T27" s="128">
        <v>589017</v>
      </c>
      <c r="U27" s="127">
        <f t="shared" si="104"/>
        <v>2334640</v>
      </c>
      <c r="V27" s="135">
        <v>784008</v>
      </c>
      <c r="W27" s="128">
        <v>784499</v>
      </c>
      <c r="X27" s="128">
        <v>766133</v>
      </c>
      <c r="Y27" s="127">
        <f t="shared" si="105"/>
        <v>1251220</v>
      </c>
      <c r="Z27" s="135">
        <v>431831</v>
      </c>
      <c r="AA27" s="128">
        <v>439769</v>
      </c>
      <c r="AB27" s="128">
        <v>379620</v>
      </c>
      <c r="AC27" s="127">
        <f t="shared" si="106"/>
        <v>47058</v>
      </c>
      <c r="AD27" s="135">
        <v>15124</v>
      </c>
      <c r="AE27" s="128">
        <v>15648</v>
      </c>
      <c r="AF27" s="128">
        <v>16286</v>
      </c>
      <c r="AG27" s="127">
        <f t="shared" si="107"/>
        <v>64031</v>
      </c>
      <c r="AH27" s="135">
        <v>18033</v>
      </c>
      <c r="AI27" s="128">
        <v>20285</v>
      </c>
      <c r="AJ27" s="128">
        <v>25713</v>
      </c>
      <c r="AK27" s="127">
        <f t="shared" si="108"/>
        <v>584358</v>
      </c>
      <c r="AL27" s="135">
        <v>213412</v>
      </c>
      <c r="AM27" s="128">
        <v>171609</v>
      </c>
      <c r="AN27" s="128">
        <v>199337</v>
      </c>
      <c r="AO27" s="127">
        <f t="shared" si="109"/>
        <v>1239380</v>
      </c>
      <c r="AP27" s="135">
        <v>450699</v>
      </c>
      <c r="AQ27" s="128">
        <v>354752</v>
      </c>
      <c r="AR27" s="128">
        <v>433929</v>
      </c>
      <c r="AS27" s="127">
        <f t="shared" si="110"/>
        <v>592741</v>
      </c>
      <c r="AT27" s="135">
        <v>178888</v>
      </c>
      <c r="AU27" s="128">
        <v>197693</v>
      </c>
      <c r="AV27" s="128">
        <v>216160</v>
      </c>
      <c r="AW27" s="127">
        <f t="shared" si="111"/>
        <v>1721834</v>
      </c>
      <c r="AX27" s="135">
        <v>615970</v>
      </c>
      <c r="AY27" s="128">
        <v>532762</v>
      </c>
      <c r="AZ27" s="128">
        <v>573102</v>
      </c>
      <c r="BA27" s="127">
        <f t="shared" si="112"/>
        <v>2454233</v>
      </c>
      <c r="BB27" s="135">
        <v>825610</v>
      </c>
      <c r="BC27" s="128">
        <v>790719</v>
      </c>
      <c r="BD27" s="128">
        <v>837904</v>
      </c>
      <c r="BE27" s="127">
        <f t="shared" si="113"/>
        <v>949764</v>
      </c>
      <c r="BF27" s="135">
        <v>325412</v>
      </c>
      <c r="BG27" s="128">
        <v>305119</v>
      </c>
      <c r="BH27" s="128">
        <v>319233</v>
      </c>
      <c r="BI27" s="127">
        <f t="shared" si="114"/>
        <v>64823</v>
      </c>
      <c r="BJ27" s="135">
        <v>18841</v>
      </c>
      <c r="BK27" s="128">
        <v>18006</v>
      </c>
      <c r="BL27" s="128">
        <v>27976</v>
      </c>
      <c r="BM27" s="127">
        <f t="shared" si="115"/>
        <v>186521</v>
      </c>
      <c r="BN27" s="135">
        <v>70875</v>
      </c>
      <c r="BO27" s="128">
        <v>56188</v>
      </c>
      <c r="BP27" s="128">
        <v>59458</v>
      </c>
      <c r="BQ27" s="127">
        <f t="shared" si="116"/>
        <v>828939</v>
      </c>
      <c r="BR27" s="135">
        <v>288802</v>
      </c>
      <c r="BS27" s="128">
        <v>249685</v>
      </c>
      <c r="BT27" s="128">
        <v>290452</v>
      </c>
      <c r="BU27" s="127">
        <f t="shared" si="117"/>
        <v>1640363</v>
      </c>
      <c r="BV27" s="135">
        <v>555196</v>
      </c>
      <c r="BW27" s="128">
        <v>526272</v>
      </c>
      <c r="BX27" s="128">
        <v>558895</v>
      </c>
      <c r="BY27" s="127">
        <f t="shared" si="118"/>
        <v>1022567</v>
      </c>
      <c r="BZ27" s="135">
        <v>342606</v>
      </c>
      <c r="CA27" s="128">
        <v>306631</v>
      </c>
      <c r="CB27" s="128">
        <v>373330</v>
      </c>
      <c r="CC27" s="127">
        <f t="shared" si="119"/>
        <v>2750030</v>
      </c>
      <c r="CD27" s="135">
        <v>996891</v>
      </c>
      <c r="CE27" s="128">
        <v>900025</v>
      </c>
      <c r="CF27" s="128">
        <v>853114</v>
      </c>
      <c r="CG27" s="127">
        <f t="shared" si="120"/>
        <v>2528979</v>
      </c>
      <c r="CH27" s="135">
        <v>952511</v>
      </c>
      <c r="CI27" s="128">
        <v>786296</v>
      </c>
      <c r="CJ27" s="128">
        <v>790172</v>
      </c>
      <c r="CK27" s="127">
        <f t="shared" si="121"/>
        <v>1672187</v>
      </c>
      <c r="CL27" s="135">
        <v>529257</v>
      </c>
      <c r="CM27" s="128">
        <v>539954</v>
      </c>
      <c r="CN27" s="128">
        <v>602976</v>
      </c>
      <c r="CQ27" s="80"/>
    </row>
    <row r="28" spans="1:95" customFormat="1" ht="12.75" x14ac:dyDescent="0.2">
      <c r="A28" s="75"/>
      <c r="B28" s="8" t="s">
        <v>157</v>
      </c>
      <c r="C28" s="8"/>
      <c r="D28" s="75"/>
      <c r="E28" s="127">
        <f t="shared" si="122"/>
        <v>873804</v>
      </c>
      <c r="F28" s="135">
        <v>303451</v>
      </c>
      <c r="G28" s="128">
        <v>277724</v>
      </c>
      <c r="H28" s="128">
        <v>292629</v>
      </c>
      <c r="I28" s="127">
        <f t="shared" si="101"/>
        <v>235235</v>
      </c>
      <c r="J28" s="135">
        <v>79445</v>
      </c>
      <c r="K28" s="128">
        <v>76086</v>
      </c>
      <c r="L28" s="128">
        <v>79704</v>
      </c>
      <c r="M28" s="127">
        <f t="shared" si="102"/>
        <v>1873945</v>
      </c>
      <c r="N28" s="135">
        <v>646307</v>
      </c>
      <c r="O28" s="128">
        <v>584959</v>
      </c>
      <c r="P28" s="128">
        <v>642679</v>
      </c>
      <c r="Q28" s="127">
        <f t="shared" si="103"/>
        <v>1889166</v>
      </c>
      <c r="R28" s="135">
        <v>696959</v>
      </c>
      <c r="S28" s="128">
        <v>603197</v>
      </c>
      <c r="T28" s="128">
        <v>589010</v>
      </c>
      <c r="U28" s="127">
        <f t="shared" si="104"/>
        <v>2333863</v>
      </c>
      <c r="V28" s="135">
        <v>783684</v>
      </c>
      <c r="W28" s="128">
        <v>784293</v>
      </c>
      <c r="X28" s="128">
        <v>765886</v>
      </c>
      <c r="Y28" s="127">
        <f t="shared" si="105"/>
        <v>1250722</v>
      </c>
      <c r="Z28" s="135">
        <v>431728</v>
      </c>
      <c r="AA28" s="128">
        <v>439382</v>
      </c>
      <c r="AB28" s="128">
        <v>379612</v>
      </c>
      <c r="AC28" s="127">
        <f t="shared" si="106"/>
        <v>47001</v>
      </c>
      <c r="AD28" s="135">
        <v>15110</v>
      </c>
      <c r="AE28" s="128">
        <v>15636</v>
      </c>
      <c r="AF28" s="128">
        <v>16255</v>
      </c>
      <c r="AG28" s="127">
        <f t="shared" si="107"/>
        <v>64030</v>
      </c>
      <c r="AH28" s="135">
        <v>18031</v>
      </c>
      <c r="AI28" s="128">
        <v>20286</v>
      </c>
      <c r="AJ28" s="128">
        <v>25713</v>
      </c>
      <c r="AK28" s="127">
        <f t="shared" si="108"/>
        <v>584315</v>
      </c>
      <c r="AL28" s="135">
        <v>213368</v>
      </c>
      <c r="AM28" s="128">
        <v>171612</v>
      </c>
      <c r="AN28" s="128">
        <v>199335</v>
      </c>
      <c r="AO28" s="127">
        <f t="shared" si="109"/>
        <v>1239084</v>
      </c>
      <c r="AP28" s="135">
        <v>450677</v>
      </c>
      <c r="AQ28" s="128">
        <v>354729</v>
      </c>
      <c r="AR28" s="128">
        <v>433678</v>
      </c>
      <c r="AS28" s="127">
        <f t="shared" si="110"/>
        <v>592658</v>
      </c>
      <c r="AT28" s="135">
        <v>178808</v>
      </c>
      <c r="AU28" s="128">
        <v>197692</v>
      </c>
      <c r="AV28" s="128">
        <v>216158</v>
      </c>
      <c r="AW28" s="127">
        <f t="shared" si="111"/>
        <v>1721794</v>
      </c>
      <c r="AX28" s="135">
        <v>615951</v>
      </c>
      <c r="AY28" s="128">
        <v>532758</v>
      </c>
      <c r="AZ28" s="128">
        <v>573085</v>
      </c>
      <c r="BA28" s="127">
        <f t="shared" si="112"/>
        <v>2454135</v>
      </c>
      <c r="BB28" s="135">
        <v>825532</v>
      </c>
      <c r="BC28" s="128">
        <v>790717</v>
      </c>
      <c r="BD28" s="128">
        <v>837886</v>
      </c>
      <c r="BE28" s="127">
        <f t="shared" si="113"/>
        <v>949258</v>
      </c>
      <c r="BF28" s="135">
        <v>324988</v>
      </c>
      <c r="BG28" s="128">
        <v>305080</v>
      </c>
      <c r="BH28" s="128">
        <v>319190</v>
      </c>
      <c r="BI28" s="127">
        <f t="shared" si="114"/>
        <v>64815</v>
      </c>
      <c r="BJ28" s="135">
        <v>18835</v>
      </c>
      <c r="BK28" s="128">
        <v>18004</v>
      </c>
      <c r="BL28" s="128">
        <v>27976</v>
      </c>
      <c r="BM28" s="127">
        <f t="shared" si="115"/>
        <v>186499</v>
      </c>
      <c r="BN28" s="135">
        <v>70858</v>
      </c>
      <c r="BO28" s="128">
        <v>56185</v>
      </c>
      <c r="BP28" s="128">
        <v>59456</v>
      </c>
      <c r="BQ28" s="127">
        <f t="shared" si="116"/>
        <v>828837</v>
      </c>
      <c r="BR28" s="135">
        <v>288707</v>
      </c>
      <c r="BS28" s="128">
        <v>249680</v>
      </c>
      <c r="BT28" s="128">
        <v>290450</v>
      </c>
      <c r="BU28" s="127">
        <f t="shared" si="117"/>
        <v>1640224</v>
      </c>
      <c r="BV28" s="135">
        <v>555144</v>
      </c>
      <c r="BW28" s="128">
        <v>526246</v>
      </c>
      <c r="BX28" s="128">
        <v>558834</v>
      </c>
      <c r="BY28" s="127">
        <f t="shared" si="118"/>
        <v>1022216</v>
      </c>
      <c r="BZ28" s="135">
        <v>342425</v>
      </c>
      <c r="CA28" s="128">
        <v>306505</v>
      </c>
      <c r="CB28" s="128">
        <v>373286</v>
      </c>
      <c r="CC28" s="127">
        <f t="shared" si="119"/>
        <v>2749933</v>
      </c>
      <c r="CD28" s="135">
        <v>996862</v>
      </c>
      <c r="CE28" s="128">
        <v>899966</v>
      </c>
      <c r="CF28" s="128">
        <v>853105</v>
      </c>
      <c r="CG28" s="127">
        <f t="shared" si="120"/>
        <v>2528857</v>
      </c>
      <c r="CH28" s="135">
        <v>952451</v>
      </c>
      <c r="CI28" s="128">
        <v>786258</v>
      </c>
      <c r="CJ28" s="128">
        <v>790148</v>
      </c>
      <c r="CK28" s="127">
        <f t="shared" si="121"/>
        <v>1672086</v>
      </c>
      <c r="CL28" s="135">
        <v>529193</v>
      </c>
      <c r="CM28" s="128">
        <v>539932</v>
      </c>
      <c r="CN28" s="128">
        <v>602961</v>
      </c>
      <c r="CQ28" s="80"/>
    </row>
    <row r="29" spans="1:95" customFormat="1" ht="22.5" x14ac:dyDescent="0.2">
      <c r="A29" s="75"/>
      <c r="B29" s="8" t="s">
        <v>158</v>
      </c>
      <c r="C29" s="8"/>
      <c r="D29" s="75"/>
      <c r="E29" s="127">
        <f>F29+G29+H29</f>
        <v>32373</v>
      </c>
      <c r="F29" s="135">
        <v>11042</v>
      </c>
      <c r="G29" s="128">
        <v>9128</v>
      </c>
      <c r="H29" s="128">
        <v>12203</v>
      </c>
      <c r="I29" s="127">
        <f t="shared" si="101"/>
        <v>17901</v>
      </c>
      <c r="J29" s="135">
        <v>5845</v>
      </c>
      <c r="K29" s="128">
        <v>5848</v>
      </c>
      <c r="L29" s="128">
        <v>6208</v>
      </c>
      <c r="M29" s="127">
        <f t="shared" si="102"/>
        <v>121702</v>
      </c>
      <c r="N29" s="135">
        <v>34297</v>
      </c>
      <c r="O29" s="128">
        <v>22694</v>
      </c>
      <c r="P29" s="128">
        <v>64711</v>
      </c>
      <c r="Q29" s="127">
        <f t="shared" si="103"/>
        <v>140504</v>
      </c>
      <c r="R29" s="135">
        <v>69593</v>
      </c>
      <c r="S29" s="128">
        <v>51449</v>
      </c>
      <c r="T29" s="128">
        <v>19462</v>
      </c>
      <c r="U29" s="127">
        <f t="shared" si="104"/>
        <v>178786</v>
      </c>
      <c r="V29" s="135">
        <v>20791</v>
      </c>
      <c r="W29" s="128">
        <v>59462</v>
      </c>
      <c r="X29" s="128">
        <v>98533</v>
      </c>
      <c r="Y29" s="127">
        <f t="shared" si="105"/>
        <v>204438</v>
      </c>
      <c r="Z29" s="135">
        <v>98623</v>
      </c>
      <c r="AA29" s="128">
        <v>92895</v>
      </c>
      <c r="AB29" s="128">
        <v>12920</v>
      </c>
      <c r="AC29" s="127">
        <f t="shared" si="106"/>
        <v>3180</v>
      </c>
      <c r="AD29" s="135">
        <v>1622</v>
      </c>
      <c r="AE29" s="128">
        <v>1147</v>
      </c>
      <c r="AF29" s="128">
        <v>411</v>
      </c>
      <c r="AG29" s="127">
        <f t="shared" si="107"/>
        <v>4341</v>
      </c>
      <c r="AH29" s="135">
        <v>2050</v>
      </c>
      <c r="AI29" s="128">
        <v>1446</v>
      </c>
      <c r="AJ29" s="128">
        <v>845</v>
      </c>
      <c r="AK29" s="127">
        <f t="shared" si="108"/>
        <v>28460</v>
      </c>
      <c r="AL29" s="135">
        <v>19404</v>
      </c>
      <c r="AM29" s="128">
        <v>4340</v>
      </c>
      <c r="AN29" s="128">
        <v>4716</v>
      </c>
      <c r="AO29" s="127">
        <f t="shared" si="109"/>
        <v>46283</v>
      </c>
      <c r="AP29" s="135">
        <v>11122</v>
      </c>
      <c r="AQ29" s="128">
        <v>4216</v>
      </c>
      <c r="AR29" s="128">
        <v>30945</v>
      </c>
      <c r="AS29" s="127">
        <f t="shared" si="110"/>
        <v>35443</v>
      </c>
      <c r="AT29" s="135">
        <v>12262</v>
      </c>
      <c r="AU29" s="128">
        <v>13156</v>
      </c>
      <c r="AV29" s="128">
        <v>10025</v>
      </c>
      <c r="AW29" s="127">
        <f t="shared" si="111"/>
        <v>102136</v>
      </c>
      <c r="AX29" s="135">
        <v>31837</v>
      </c>
      <c r="AY29" s="128">
        <v>28178</v>
      </c>
      <c r="AZ29" s="128">
        <v>42121</v>
      </c>
      <c r="BA29" s="127">
        <f t="shared" si="112"/>
        <v>86784</v>
      </c>
      <c r="BB29" s="135">
        <v>19827</v>
      </c>
      <c r="BC29" s="128">
        <v>25123</v>
      </c>
      <c r="BD29" s="128">
        <v>41834</v>
      </c>
      <c r="BE29" s="127">
        <f t="shared" si="113"/>
        <v>30782</v>
      </c>
      <c r="BF29" s="135">
        <v>6756</v>
      </c>
      <c r="BG29" s="128">
        <v>10758</v>
      </c>
      <c r="BH29" s="128">
        <v>13268</v>
      </c>
      <c r="BI29" s="127">
        <f t="shared" si="114"/>
        <v>7334</v>
      </c>
      <c r="BJ29" s="135">
        <v>1978</v>
      </c>
      <c r="BK29" s="128">
        <v>1656</v>
      </c>
      <c r="BL29" s="128">
        <v>3700</v>
      </c>
      <c r="BM29" s="127">
        <f t="shared" si="115"/>
        <v>11642</v>
      </c>
      <c r="BN29" s="135">
        <v>6205</v>
      </c>
      <c r="BO29" s="128">
        <v>2864</v>
      </c>
      <c r="BP29" s="128">
        <v>2573</v>
      </c>
      <c r="BQ29" s="127">
        <f t="shared" si="116"/>
        <v>67235</v>
      </c>
      <c r="BR29" s="135">
        <v>37822</v>
      </c>
      <c r="BS29" s="128">
        <v>20219</v>
      </c>
      <c r="BT29" s="128">
        <v>9194</v>
      </c>
      <c r="BU29" s="127">
        <f t="shared" si="117"/>
        <v>105528</v>
      </c>
      <c r="BV29" s="135">
        <v>39350</v>
      </c>
      <c r="BW29" s="128">
        <v>48567</v>
      </c>
      <c r="BX29" s="128">
        <v>17611</v>
      </c>
      <c r="BY29" s="127">
        <f t="shared" si="118"/>
        <v>26725</v>
      </c>
      <c r="BZ29" s="135">
        <v>9293</v>
      </c>
      <c r="CA29" s="128">
        <v>7636</v>
      </c>
      <c r="CB29" s="128">
        <v>9796</v>
      </c>
      <c r="CC29" s="127">
        <f t="shared" si="119"/>
        <v>172622</v>
      </c>
      <c r="CD29" s="135">
        <v>47278</v>
      </c>
      <c r="CE29" s="128">
        <v>100758</v>
      </c>
      <c r="CF29" s="128">
        <v>24586</v>
      </c>
      <c r="CG29" s="127">
        <f t="shared" si="120"/>
        <v>118711</v>
      </c>
      <c r="CH29" s="135">
        <v>48063</v>
      </c>
      <c r="CI29" s="128">
        <v>51161</v>
      </c>
      <c r="CJ29" s="128">
        <v>19487</v>
      </c>
      <c r="CK29" s="127">
        <f t="shared" si="121"/>
        <v>151248</v>
      </c>
      <c r="CL29" s="135">
        <v>31602</v>
      </c>
      <c r="CM29" s="128">
        <v>71597</v>
      </c>
      <c r="CN29" s="128">
        <v>48049</v>
      </c>
      <c r="CQ29" s="80"/>
    </row>
    <row r="30" spans="1:95" ht="42" customHeight="1" x14ac:dyDescent="0.2">
      <c r="A30" s="6" t="s">
        <v>75</v>
      </c>
      <c r="B30" s="6" t="s">
        <v>76</v>
      </c>
      <c r="C30" s="6" t="s">
        <v>77</v>
      </c>
      <c r="D30" s="6"/>
      <c r="E30" s="9" t="s">
        <v>77</v>
      </c>
      <c r="F30" s="9" t="s">
        <v>77</v>
      </c>
      <c r="G30" s="9" t="s">
        <v>77</v>
      </c>
      <c r="H30" s="9" t="s">
        <v>77</v>
      </c>
      <c r="I30" s="9" t="s">
        <v>77</v>
      </c>
      <c r="J30" s="9" t="s">
        <v>77</v>
      </c>
      <c r="K30" s="9" t="s">
        <v>77</v>
      </c>
      <c r="L30" s="9" t="s">
        <v>77</v>
      </c>
      <c r="M30" s="9" t="s">
        <v>77</v>
      </c>
      <c r="N30" s="9" t="s">
        <v>77</v>
      </c>
      <c r="O30" s="9" t="s">
        <v>77</v>
      </c>
      <c r="P30" s="9" t="s">
        <v>77</v>
      </c>
      <c r="Q30" s="9" t="s">
        <v>77</v>
      </c>
      <c r="R30" s="9" t="s">
        <v>77</v>
      </c>
      <c r="S30" s="9" t="s">
        <v>77</v>
      </c>
      <c r="T30" s="9" t="s">
        <v>77</v>
      </c>
      <c r="U30" s="9" t="s">
        <v>77</v>
      </c>
      <c r="V30" s="9" t="s">
        <v>77</v>
      </c>
      <c r="W30" s="9" t="s">
        <v>77</v>
      </c>
      <c r="X30" s="9" t="s">
        <v>77</v>
      </c>
      <c r="Y30" s="9" t="s">
        <v>77</v>
      </c>
      <c r="Z30" s="9" t="s">
        <v>77</v>
      </c>
      <c r="AA30" s="9" t="s">
        <v>77</v>
      </c>
      <c r="AB30" s="9" t="s">
        <v>77</v>
      </c>
      <c r="AC30" s="9" t="s">
        <v>77</v>
      </c>
      <c r="AD30" s="9" t="s">
        <v>77</v>
      </c>
      <c r="AE30" s="9" t="s">
        <v>77</v>
      </c>
      <c r="AF30" s="9" t="s">
        <v>77</v>
      </c>
      <c r="AG30" s="9" t="s">
        <v>77</v>
      </c>
      <c r="AH30" s="9" t="s">
        <v>77</v>
      </c>
      <c r="AI30" s="9" t="s">
        <v>77</v>
      </c>
      <c r="AJ30" s="9" t="s">
        <v>77</v>
      </c>
      <c r="AK30" s="9" t="s">
        <v>77</v>
      </c>
      <c r="AL30" s="9" t="s">
        <v>77</v>
      </c>
      <c r="AM30" s="9" t="s">
        <v>77</v>
      </c>
      <c r="AN30" s="9" t="s">
        <v>77</v>
      </c>
      <c r="AO30" s="9" t="s">
        <v>77</v>
      </c>
      <c r="AP30" s="9" t="s">
        <v>77</v>
      </c>
      <c r="AQ30" s="9" t="s">
        <v>77</v>
      </c>
      <c r="AR30" s="9" t="s">
        <v>77</v>
      </c>
      <c r="AS30" s="9" t="s">
        <v>77</v>
      </c>
      <c r="AT30" s="9" t="s">
        <v>77</v>
      </c>
      <c r="AU30" s="9" t="s">
        <v>77</v>
      </c>
      <c r="AV30" s="9" t="s">
        <v>77</v>
      </c>
      <c r="AW30" s="9" t="s">
        <v>77</v>
      </c>
      <c r="AX30" s="9" t="s">
        <v>77</v>
      </c>
      <c r="AY30" s="9" t="s">
        <v>77</v>
      </c>
      <c r="AZ30" s="9" t="s">
        <v>77</v>
      </c>
      <c r="BA30" s="9" t="s">
        <v>77</v>
      </c>
      <c r="BB30" s="9" t="s">
        <v>77</v>
      </c>
      <c r="BC30" s="9" t="s">
        <v>77</v>
      </c>
      <c r="BD30" s="9" t="s">
        <v>77</v>
      </c>
      <c r="BE30" s="9" t="s">
        <v>77</v>
      </c>
      <c r="BF30" s="9" t="s">
        <v>77</v>
      </c>
      <c r="BG30" s="9" t="s">
        <v>77</v>
      </c>
      <c r="BH30" s="9" t="s">
        <v>77</v>
      </c>
      <c r="BI30" s="9" t="s">
        <v>77</v>
      </c>
      <c r="BJ30" s="9" t="s">
        <v>77</v>
      </c>
      <c r="BK30" s="9" t="s">
        <v>77</v>
      </c>
      <c r="BL30" s="9" t="s">
        <v>77</v>
      </c>
      <c r="BM30" s="9" t="s">
        <v>77</v>
      </c>
      <c r="BN30" s="9" t="s">
        <v>77</v>
      </c>
      <c r="BO30" s="9" t="s">
        <v>77</v>
      </c>
      <c r="BP30" s="9" t="s">
        <v>77</v>
      </c>
      <c r="BQ30" s="9" t="s">
        <v>77</v>
      </c>
      <c r="BR30" s="9" t="s">
        <v>77</v>
      </c>
      <c r="BS30" s="9" t="s">
        <v>77</v>
      </c>
      <c r="BT30" s="9" t="s">
        <v>77</v>
      </c>
      <c r="BU30" s="9" t="s">
        <v>77</v>
      </c>
      <c r="BV30" s="9" t="s">
        <v>77</v>
      </c>
      <c r="BW30" s="9" t="s">
        <v>77</v>
      </c>
      <c r="BX30" s="9" t="s">
        <v>77</v>
      </c>
      <c r="BY30" s="9" t="s">
        <v>77</v>
      </c>
      <c r="BZ30" s="9" t="s">
        <v>77</v>
      </c>
      <c r="CA30" s="9" t="s">
        <v>77</v>
      </c>
      <c r="CB30" s="9" t="s">
        <v>77</v>
      </c>
      <c r="CC30" s="9" t="s">
        <v>77</v>
      </c>
      <c r="CD30" s="9" t="s">
        <v>77</v>
      </c>
      <c r="CE30" s="9" t="s">
        <v>77</v>
      </c>
      <c r="CF30" s="9" t="s">
        <v>77</v>
      </c>
      <c r="CG30" s="9" t="s">
        <v>77</v>
      </c>
      <c r="CH30" s="9" t="s">
        <v>77</v>
      </c>
      <c r="CI30" s="9" t="s">
        <v>77</v>
      </c>
      <c r="CJ30" s="9" t="s">
        <v>77</v>
      </c>
      <c r="CK30" s="9" t="s">
        <v>77</v>
      </c>
      <c r="CL30" s="9" t="s">
        <v>77</v>
      </c>
      <c r="CM30" s="9" t="s">
        <v>77</v>
      </c>
      <c r="CN30" s="9" t="s">
        <v>77</v>
      </c>
      <c r="CQ30" s="79"/>
    </row>
    <row r="31" spans="1:95" ht="55.5" customHeight="1" x14ac:dyDescent="0.2">
      <c r="A31" s="8" t="s">
        <v>78</v>
      </c>
      <c r="B31" s="8" t="s">
        <v>79</v>
      </c>
      <c r="C31" s="8"/>
      <c r="D31" s="8"/>
      <c r="E31" s="174">
        <f>F31+G31+H31</f>
        <v>22944</v>
      </c>
      <c r="F31" s="164">
        <v>7778</v>
      </c>
      <c r="G31" s="164">
        <v>6896</v>
      </c>
      <c r="H31" s="164">
        <v>8270</v>
      </c>
      <c r="I31" s="164">
        <f>J31+K31+L31</f>
        <v>152</v>
      </c>
      <c r="J31" s="168">
        <v>57</v>
      </c>
      <c r="K31" s="172">
        <v>59</v>
      </c>
      <c r="L31" s="164">
        <v>36</v>
      </c>
      <c r="M31" s="164">
        <f>N31+O31+P31</f>
        <v>3145</v>
      </c>
      <c r="N31" s="164">
        <v>650</v>
      </c>
      <c r="O31" s="164">
        <v>1344</v>
      </c>
      <c r="P31" s="164">
        <v>1151</v>
      </c>
      <c r="Q31" s="164">
        <f>R31+S31+T31</f>
        <v>9589</v>
      </c>
      <c r="R31" s="166">
        <v>3372</v>
      </c>
      <c r="S31" s="164">
        <v>2888</v>
      </c>
      <c r="T31" s="164">
        <v>3329</v>
      </c>
      <c r="U31" s="164">
        <f>V31+W31+X31</f>
        <v>59716</v>
      </c>
      <c r="V31" s="167">
        <v>17518</v>
      </c>
      <c r="W31" s="167">
        <v>22751</v>
      </c>
      <c r="X31" s="164">
        <v>19447</v>
      </c>
      <c r="Y31" s="164">
        <f>Z31+AA31+AB31</f>
        <v>8455</v>
      </c>
      <c r="Z31" s="173">
        <v>1312</v>
      </c>
      <c r="AA31" s="173">
        <v>1650</v>
      </c>
      <c r="AB31" s="164">
        <v>5493</v>
      </c>
      <c r="AC31" s="164">
        <f>AD31+AE31+AF31</f>
        <v>71</v>
      </c>
      <c r="AD31" s="173">
        <v>28</v>
      </c>
      <c r="AE31" s="173">
        <v>29</v>
      </c>
      <c r="AF31" s="164">
        <v>14</v>
      </c>
      <c r="AG31" s="164">
        <f>AH31+AI31+AJ31</f>
        <v>372</v>
      </c>
      <c r="AH31" s="173">
        <v>91</v>
      </c>
      <c r="AI31" s="173">
        <v>124</v>
      </c>
      <c r="AJ31" s="164">
        <v>157</v>
      </c>
      <c r="AK31" s="164">
        <f>AL31+AM31+AN31</f>
        <v>33043</v>
      </c>
      <c r="AL31" s="164">
        <v>10713</v>
      </c>
      <c r="AM31" s="164">
        <v>11194</v>
      </c>
      <c r="AN31" s="164">
        <v>11136</v>
      </c>
      <c r="AO31" s="164">
        <f>AP31+AQ31+AR31</f>
        <v>7224</v>
      </c>
      <c r="AP31" s="168">
        <v>1611</v>
      </c>
      <c r="AQ31" s="168">
        <v>3098</v>
      </c>
      <c r="AR31" s="164">
        <v>2515</v>
      </c>
      <c r="AS31" s="164">
        <f>AT31+AU31+AV31</f>
        <v>16749</v>
      </c>
      <c r="AT31" s="164">
        <v>9367</v>
      </c>
      <c r="AU31" s="164">
        <v>3933</v>
      </c>
      <c r="AV31" s="164">
        <v>3449</v>
      </c>
      <c r="AW31" s="164">
        <f>AX31+AY31+AZ31</f>
        <v>77651</v>
      </c>
      <c r="AX31" s="170">
        <v>37726</v>
      </c>
      <c r="AY31" s="170">
        <v>5796</v>
      </c>
      <c r="AZ31" s="164">
        <v>34129</v>
      </c>
      <c r="BA31" s="164">
        <f>BB31+BC31+BD31</f>
        <v>60951</v>
      </c>
      <c r="BB31" s="168">
        <v>21548</v>
      </c>
      <c r="BC31" s="168">
        <v>20853</v>
      </c>
      <c r="BD31" s="164">
        <v>18550</v>
      </c>
      <c r="BE31" s="164">
        <f>BF31+BG31+BH31</f>
        <v>248359</v>
      </c>
      <c r="BF31" s="173">
        <v>113463</v>
      </c>
      <c r="BG31" s="172">
        <v>92206</v>
      </c>
      <c r="BH31" s="164">
        <v>42690</v>
      </c>
      <c r="BI31" s="164">
        <f>BJ31+BK31+BL31</f>
        <v>72</v>
      </c>
      <c r="BJ31" s="168">
        <v>22</v>
      </c>
      <c r="BK31" s="169">
        <v>27</v>
      </c>
      <c r="BL31" s="164">
        <v>23</v>
      </c>
      <c r="BM31" s="164">
        <f>BN31+BO31+BP31</f>
        <v>1550</v>
      </c>
      <c r="BN31" s="170">
        <v>293</v>
      </c>
      <c r="BO31" s="170">
        <v>265</v>
      </c>
      <c r="BP31" s="164">
        <v>992</v>
      </c>
      <c r="BQ31" s="164">
        <f>BR31+BS31+BT31</f>
        <v>11906</v>
      </c>
      <c r="BR31" s="173">
        <v>3105</v>
      </c>
      <c r="BS31" s="173">
        <v>4260</v>
      </c>
      <c r="BT31" s="164">
        <v>4541</v>
      </c>
      <c r="BU31" s="164">
        <f>BV31+BW31+BX31</f>
        <v>20631</v>
      </c>
      <c r="BV31" s="166">
        <v>6119</v>
      </c>
      <c r="BW31" s="164">
        <v>3671</v>
      </c>
      <c r="BX31" s="164">
        <v>10841</v>
      </c>
      <c r="BY31" s="164">
        <f>BZ31+CA31+CB31</f>
        <v>44476</v>
      </c>
      <c r="BZ31" s="168">
        <v>16383</v>
      </c>
      <c r="CA31" s="168">
        <v>11648</v>
      </c>
      <c r="CB31" s="164">
        <v>16445</v>
      </c>
      <c r="CC31" s="164">
        <f>CD31+CE31+CF31</f>
        <v>15167</v>
      </c>
      <c r="CD31" s="170">
        <v>2861</v>
      </c>
      <c r="CE31" s="164">
        <v>8177</v>
      </c>
      <c r="CF31" s="170">
        <v>4129</v>
      </c>
      <c r="CG31" s="164">
        <f>CH31+CI31+CJ31</f>
        <v>11830</v>
      </c>
      <c r="CH31" s="170">
        <v>4437</v>
      </c>
      <c r="CI31" s="164">
        <v>2412</v>
      </c>
      <c r="CJ31" s="164">
        <v>4981</v>
      </c>
      <c r="CK31" s="164">
        <f>CL31+CM31+CN31</f>
        <v>2543</v>
      </c>
      <c r="CL31" s="164">
        <v>1062</v>
      </c>
      <c r="CM31" s="164">
        <v>474</v>
      </c>
      <c r="CN31" s="164">
        <v>1007</v>
      </c>
      <c r="CQ31" s="79"/>
    </row>
    <row r="32" spans="1:95" ht="54.75" customHeight="1" x14ac:dyDescent="0.2">
      <c r="A32" s="8" t="s">
        <v>80</v>
      </c>
      <c r="B32" s="8" t="s">
        <v>81</v>
      </c>
      <c r="C32" s="8"/>
      <c r="D32" s="8"/>
      <c r="E32" s="174">
        <f>F32+G32+H32</f>
        <v>2715</v>
      </c>
      <c r="F32" s="164">
        <v>1001</v>
      </c>
      <c r="G32" s="164">
        <v>951</v>
      </c>
      <c r="H32" s="164">
        <v>763</v>
      </c>
      <c r="I32" s="164">
        <f>J32+K32+L32</f>
        <v>8</v>
      </c>
      <c r="J32" s="168">
        <v>2</v>
      </c>
      <c r="K32" s="172">
        <v>6</v>
      </c>
      <c r="L32" s="164">
        <v>0</v>
      </c>
      <c r="M32" s="164">
        <f>N32+O32+P32</f>
        <v>127</v>
      </c>
      <c r="N32" s="164">
        <v>10</v>
      </c>
      <c r="O32" s="164">
        <v>73</v>
      </c>
      <c r="P32" s="164">
        <v>44</v>
      </c>
      <c r="Q32" s="164">
        <f>R32+S32+T32</f>
        <v>2238</v>
      </c>
      <c r="R32" s="166">
        <v>786</v>
      </c>
      <c r="S32" s="164">
        <v>586</v>
      </c>
      <c r="T32" s="164">
        <v>866</v>
      </c>
      <c r="U32" s="164">
        <f>V32+W32+X32</f>
        <v>9432</v>
      </c>
      <c r="V32" s="171">
        <v>2713</v>
      </c>
      <c r="W32" s="171">
        <v>4046</v>
      </c>
      <c r="X32" s="164">
        <v>2673</v>
      </c>
      <c r="Y32" s="164">
        <f>Z32+AA32+AB32</f>
        <v>512</v>
      </c>
      <c r="Z32" s="171">
        <v>15</v>
      </c>
      <c r="AA32" s="171">
        <v>56</v>
      </c>
      <c r="AB32" s="164">
        <v>441</v>
      </c>
      <c r="AC32" s="164">
        <f>AD32+AE32+AF32</f>
        <v>3</v>
      </c>
      <c r="AD32" s="171">
        <v>0</v>
      </c>
      <c r="AE32" s="171">
        <v>2</v>
      </c>
      <c r="AF32" s="164">
        <v>1</v>
      </c>
      <c r="AG32" s="164">
        <f>AH32+AI32+AJ32</f>
        <v>31</v>
      </c>
      <c r="AH32" s="171">
        <v>4</v>
      </c>
      <c r="AI32" s="171">
        <v>3</v>
      </c>
      <c r="AJ32" s="164">
        <v>24</v>
      </c>
      <c r="AK32" s="164">
        <f>AL32+AM32+AN32</f>
        <v>7386</v>
      </c>
      <c r="AL32" s="164">
        <v>2369</v>
      </c>
      <c r="AM32" s="164">
        <v>2255</v>
      </c>
      <c r="AN32" s="164">
        <v>2762</v>
      </c>
      <c r="AO32" s="164">
        <f>AP32+AQ32+AR32</f>
        <v>2877</v>
      </c>
      <c r="AP32" s="168">
        <v>1093</v>
      </c>
      <c r="AQ32" s="172">
        <v>890</v>
      </c>
      <c r="AR32" s="164">
        <v>894</v>
      </c>
      <c r="AS32" s="164">
        <f>AT32+AU32+AV32</f>
        <v>370</v>
      </c>
      <c r="AT32" s="164">
        <v>110</v>
      </c>
      <c r="AU32" s="164">
        <v>121</v>
      </c>
      <c r="AV32" s="164">
        <v>139</v>
      </c>
      <c r="AW32" s="164">
        <f>AX32+AY32+AZ32</f>
        <v>490</v>
      </c>
      <c r="AX32" s="170">
        <v>223</v>
      </c>
      <c r="AY32" s="170">
        <v>171</v>
      </c>
      <c r="AZ32" s="164">
        <v>96</v>
      </c>
      <c r="BA32" s="164">
        <f>BB32+BC32+BD32</f>
        <v>3608</v>
      </c>
      <c r="BB32" s="168">
        <f>BB31-BB33</f>
        <v>1524</v>
      </c>
      <c r="BC32" s="168">
        <v>860</v>
      </c>
      <c r="BD32" s="164">
        <v>1224</v>
      </c>
      <c r="BE32" s="164">
        <f>BF32+BG32+BH32</f>
        <v>5525</v>
      </c>
      <c r="BF32" s="173">
        <v>1369</v>
      </c>
      <c r="BG32" s="172">
        <v>1575</v>
      </c>
      <c r="BH32" s="164">
        <v>2581</v>
      </c>
      <c r="BI32" s="164">
        <f>BJ32+BK32+BL32</f>
        <v>0</v>
      </c>
      <c r="BJ32" s="168">
        <v>0</v>
      </c>
      <c r="BK32" s="169">
        <v>0</v>
      </c>
      <c r="BL32" s="164">
        <v>0</v>
      </c>
      <c r="BM32" s="164">
        <f>BN32+BO32+BP32</f>
        <v>18</v>
      </c>
      <c r="BN32" s="170">
        <v>7</v>
      </c>
      <c r="BO32" s="170">
        <v>6</v>
      </c>
      <c r="BP32" s="164">
        <v>5</v>
      </c>
      <c r="BQ32" s="164">
        <f>BR32+BS32+BT32</f>
        <v>2940</v>
      </c>
      <c r="BR32" s="171">
        <v>375</v>
      </c>
      <c r="BS32" s="171">
        <v>869</v>
      </c>
      <c r="BT32" s="164">
        <v>1696</v>
      </c>
      <c r="BU32" s="164">
        <f>BV32+BW32+BX32</f>
        <v>1605</v>
      </c>
      <c r="BV32" s="166">
        <v>559</v>
      </c>
      <c r="BW32" s="164">
        <v>501</v>
      </c>
      <c r="BX32" s="164">
        <v>545</v>
      </c>
      <c r="BY32" s="164">
        <f>BZ32+CA32+CB32</f>
        <v>10858</v>
      </c>
      <c r="BZ32" s="168">
        <v>2771</v>
      </c>
      <c r="CA32" s="172">
        <v>4057</v>
      </c>
      <c r="CB32" s="164">
        <v>4030</v>
      </c>
      <c r="CC32" s="164">
        <f>CD32+CE32+CF32</f>
        <v>212</v>
      </c>
      <c r="CD32" s="170">
        <v>38</v>
      </c>
      <c r="CE32" s="164">
        <v>85</v>
      </c>
      <c r="CF32" s="170">
        <v>89</v>
      </c>
      <c r="CG32" s="164">
        <f>CH32+CI32+CJ32</f>
        <v>497</v>
      </c>
      <c r="CH32" s="170">
        <v>162</v>
      </c>
      <c r="CI32" s="164">
        <v>171</v>
      </c>
      <c r="CJ32" s="164">
        <v>164</v>
      </c>
      <c r="CK32" s="164">
        <f>CL32+CM32+CN32</f>
        <v>35</v>
      </c>
      <c r="CL32" s="164">
        <v>16</v>
      </c>
      <c r="CM32" s="164">
        <v>4</v>
      </c>
      <c r="CN32" s="164">
        <v>15</v>
      </c>
      <c r="CQ32" s="79"/>
    </row>
    <row r="33" spans="1:95" ht="54.75" customHeight="1" x14ac:dyDescent="0.2">
      <c r="A33" s="8" t="s">
        <v>82</v>
      </c>
      <c r="B33" s="8" t="s">
        <v>83</v>
      </c>
      <c r="C33" s="8"/>
      <c r="D33" s="8"/>
      <c r="E33" s="174">
        <f>F33+G33+H33</f>
        <v>20229</v>
      </c>
      <c r="F33" s="164">
        <v>6777</v>
      </c>
      <c r="G33" s="164">
        <v>5945</v>
      </c>
      <c r="H33" s="164">
        <v>7507</v>
      </c>
      <c r="I33" s="164">
        <f>J33+K33+L33</f>
        <v>144</v>
      </c>
      <c r="J33" s="168">
        <v>55</v>
      </c>
      <c r="K33" s="172">
        <v>53</v>
      </c>
      <c r="L33" s="164">
        <v>36</v>
      </c>
      <c r="M33" s="164">
        <f>N33+O33+P33</f>
        <v>3018</v>
      </c>
      <c r="N33" s="164">
        <v>640</v>
      </c>
      <c r="O33" s="164">
        <v>1271</v>
      </c>
      <c r="P33" s="164">
        <v>1107</v>
      </c>
      <c r="Q33" s="164">
        <f>R33+S33+T33</f>
        <v>7351</v>
      </c>
      <c r="R33" s="166">
        <v>2586</v>
      </c>
      <c r="S33" s="164">
        <v>2302</v>
      </c>
      <c r="T33" s="164">
        <v>2463</v>
      </c>
      <c r="U33" s="164">
        <f>V33+W33+X33</f>
        <v>50284</v>
      </c>
      <c r="V33" s="171">
        <v>14805</v>
      </c>
      <c r="W33" s="171">
        <v>18705</v>
      </c>
      <c r="X33" s="164">
        <v>16774</v>
      </c>
      <c r="Y33" s="164">
        <f>Z33+AA33+AB33</f>
        <v>7943</v>
      </c>
      <c r="Z33" s="171">
        <v>1297</v>
      </c>
      <c r="AA33" s="171">
        <v>1594</v>
      </c>
      <c r="AB33" s="164">
        <v>5052</v>
      </c>
      <c r="AC33" s="164">
        <f>AD33+AE33+AF33</f>
        <v>68</v>
      </c>
      <c r="AD33" s="171">
        <v>28</v>
      </c>
      <c r="AE33" s="171">
        <v>27</v>
      </c>
      <c r="AF33" s="164">
        <v>13</v>
      </c>
      <c r="AG33" s="164">
        <f>AH33+AI33+AJ33</f>
        <v>341</v>
      </c>
      <c r="AH33" s="171">
        <v>87</v>
      </c>
      <c r="AI33" s="171">
        <v>121</v>
      </c>
      <c r="AJ33" s="164">
        <v>133</v>
      </c>
      <c r="AK33" s="164">
        <f>AL33+AM33+AN33</f>
        <v>25657</v>
      </c>
      <c r="AL33" s="164">
        <v>8344</v>
      </c>
      <c r="AM33" s="164">
        <v>8939</v>
      </c>
      <c r="AN33" s="164">
        <v>8374</v>
      </c>
      <c r="AO33" s="164">
        <f>AP33+AQ33+AR33</f>
        <v>4347</v>
      </c>
      <c r="AP33" s="168">
        <v>518</v>
      </c>
      <c r="AQ33" s="172">
        <v>2208</v>
      </c>
      <c r="AR33" s="164">
        <v>1621</v>
      </c>
      <c r="AS33" s="164">
        <f>AT33+AU33+AV33</f>
        <v>16379</v>
      </c>
      <c r="AT33" s="164">
        <v>9257</v>
      </c>
      <c r="AU33" s="164">
        <v>3812</v>
      </c>
      <c r="AV33" s="164">
        <v>3310</v>
      </c>
      <c r="AW33" s="164">
        <f>AX33+AY33+AZ33</f>
        <v>77161</v>
      </c>
      <c r="AX33" s="170">
        <v>37503</v>
      </c>
      <c r="AY33" s="170">
        <v>5625</v>
      </c>
      <c r="AZ33" s="164">
        <v>34033</v>
      </c>
      <c r="BA33" s="164">
        <f>BB33+BC33+BD33</f>
        <v>57343</v>
      </c>
      <c r="BB33" s="168">
        <v>20024</v>
      </c>
      <c r="BC33" s="168">
        <v>19993</v>
      </c>
      <c r="BD33" s="164">
        <v>17326</v>
      </c>
      <c r="BE33" s="164">
        <f>BF33+BG33+BH33</f>
        <v>242834</v>
      </c>
      <c r="BF33" s="173">
        <v>112094</v>
      </c>
      <c r="BG33" s="172">
        <v>90631</v>
      </c>
      <c r="BH33" s="164">
        <v>40109</v>
      </c>
      <c r="BI33" s="164">
        <f>BJ33+BK33+BL33</f>
        <v>72</v>
      </c>
      <c r="BJ33" s="168">
        <v>22</v>
      </c>
      <c r="BK33" s="169">
        <v>27</v>
      </c>
      <c r="BL33" s="164">
        <v>23</v>
      </c>
      <c r="BM33" s="164">
        <f>BN33+BO33+BP33</f>
        <v>1532</v>
      </c>
      <c r="BN33" s="170">
        <v>286</v>
      </c>
      <c r="BO33" s="170">
        <v>259</v>
      </c>
      <c r="BP33" s="164">
        <v>987</v>
      </c>
      <c r="BQ33" s="164">
        <f>BR33+BS33+BT33</f>
        <v>8966</v>
      </c>
      <c r="BR33" s="171">
        <v>2730</v>
      </c>
      <c r="BS33" s="171">
        <v>3391</v>
      </c>
      <c r="BT33" s="164">
        <v>2845</v>
      </c>
      <c r="BU33" s="164">
        <f>BV33+BW33+BX33</f>
        <v>19026</v>
      </c>
      <c r="BV33" s="166">
        <v>5560</v>
      </c>
      <c r="BW33" s="164">
        <v>3170</v>
      </c>
      <c r="BX33" s="164">
        <v>10296</v>
      </c>
      <c r="BY33" s="164">
        <f>BZ33+CA33+CB33</f>
        <v>33618</v>
      </c>
      <c r="BZ33" s="168">
        <v>13612</v>
      </c>
      <c r="CA33" s="172">
        <v>7591</v>
      </c>
      <c r="CB33" s="164">
        <v>12415</v>
      </c>
      <c r="CC33" s="164">
        <f>CD33+CE33+CF33</f>
        <v>14955</v>
      </c>
      <c r="CD33" s="170">
        <v>2823</v>
      </c>
      <c r="CE33" s="164">
        <v>8092</v>
      </c>
      <c r="CF33" s="170">
        <v>4040</v>
      </c>
      <c r="CG33" s="164">
        <f>CH33+CI33+CJ33</f>
        <v>11333</v>
      </c>
      <c r="CH33" s="170">
        <v>4275</v>
      </c>
      <c r="CI33" s="164">
        <v>2241</v>
      </c>
      <c r="CJ33" s="164">
        <v>4817</v>
      </c>
      <c r="CK33" s="164">
        <f>CL33+CM33+CN33</f>
        <v>2508</v>
      </c>
      <c r="CL33" s="164">
        <v>1046</v>
      </c>
      <c r="CM33" s="164">
        <v>470</v>
      </c>
      <c r="CN33" s="164">
        <v>992</v>
      </c>
      <c r="CQ33" s="79"/>
    </row>
    <row r="34" spans="1:95" s="11" customFormat="1" ht="54" customHeight="1" x14ac:dyDescent="0.2">
      <c r="A34" s="83" t="s">
        <v>84</v>
      </c>
      <c r="B34" s="83" t="s">
        <v>85</v>
      </c>
      <c r="C34" s="78">
        <v>1</v>
      </c>
      <c r="D34" s="83"/>
      <c r="E34" s="133">
        <f t="shared" ref="E34:BP34" si="123">E33/(E31-E32)</f>
        <v>1</v>
      </c>
      <c r="F34" s="133">
        <f t="shared" si="123"/>
        <v>1</v>
      </c>
      <c r="G34" s="133">
        <f t="shared" si="123"/>
        <v>1</v>
      </c>
      <c r="H34" s="133">
        <f t="shared" si="123"/>
        <v>1</v>
      </c>
      <c r="I34" s="133">
        <f t="shared" si="123"/>
        <v>1</v>
      </c>
      <c r="J34" s="133">
        <f t="shared" si="123"/>
        <v>1</v>
      </c>
      <c r="K34" s="133">
        <f t="shared" si="123"/>
        <v>1</v>
      </c>
      <c r="L34" s="133">
        <f t="shared" si="123"/>
        <v>1</v>
      </c>
      <c r="M34" s="133">
        <f t="shared" si="123"/>
        <v>1</v>
      </c>
      <c r="N34" s="133">
        <f t="shared" si="123"/>
        <v>1</v>
      </c>
      <c r="O34" s="133">
        <f t="shared" si="123"/>
        <v>1</v>
      </c>
      <c r="P34" s="133">
        <f t="shared" si="123"/>
        <v>1</v>
      </c>
      <c r="Q34" s="133">
        <f t="shared" si="123"/>
        <v>1</v>
      </c>
      <c r="R34" s="133">
        <f t="shared" si="123"/>
        <v>1</v>
      </c>
      <c r="S34" s="133">
        <f t="shared" si="123"/>
        <v>1</v>
      </c>
      <c r="T34" s="133">
        <f t="shared" si="123"/>
        <v>1</v>
      </c>
      <c r="U34" s="133">
        <f t="shared" si="123"/>
        <v>1</v>
      </c>
      <c r="V34" s="133">
        <f t="shared" si="123"/>
        <v>1</v>
      </c>
      <c r="W34" s="133">
        <f t="shared" si="123"/>
        <v>1</v>
      </c>
      <c r="X34" s="133">
        <f t="shared" si="123"/>
        <v>1</v>
      </c>
      <c r="Y34" s="133">
        <f t="shared" si="123"/>
        <v>1</v>
      </c>
      <c r="Z34" s="133">
        <f t="shared" si="123"/>
        <v>1</v>
      </c>
      <c r="AA34" s="133">
        <f t="shared" si="123"/>
        <v>1</v>
      </c>
      <c r="AB34" s="133">
        <f t="shared" si="123"/>
        <v>1</v>
      </c>
      <c r="AC34" s="133">
        <f t="shared" si="123"/>
        <v>1</v>
      </c>
      <c r="AD34" s="133">
        <f t="shared" si="123"/>
        <v>1</v>
      </c>
      <c r="AE34" s="133">
        <f t="shared" si="123"/>
        <v>1</v>
      </c>
      <c r="AF34" s="133">
        <f t="shared" si="123"/>
        <v>1</v>
      </c>
      <c r="AG34" s="133">
        <f t="shared" si="123"/>
        <v>1</v>
      </c>
      <c r="AH34" s="133">
        <f t="shared" si="123"/>
        <v>1</v>
      </c>
      <c r="AI34" s="133">
        <f t="shared" si="123"/>
        <v>1</v>
      </c>
      <c r="AJ34" s="133">
        <f t="shared" si="123"/>
        <v>1</v>
      </c>
      <c r="AK34" s="133">
        <f t="shared" si="123"/>
        <v>1</v>
      </c>
      <c r="AL34" s="133">
        <f t="shared" si="123"/>
        <v>1</v>
      </c>
      <c r="AM34" s="133">
        <f t="shared" si="123"/>
        <v>1</v>
      </c>
      <c r="AN34" s="133">
        <f t="shared" si="123"/>
        <v>1</v>
      </c>
      <c r="AO34" s="133">
        <f t="shared" si="123"/>
        <v>1</v>
      </c>
      <c r="AP34" s="133">
        <f t="shared" si="123"/>
        <v>1</v>
      </c>
      <c r="AQ34" s="133">
        <f t="shared" si="123"/>
        <v>1</v>
      </c>
      <c r="AR34" s="133">
        <f t="shared" si="123"/>
        <v>1</v>
      </c>
      <c r="AS34" s="133">
        <f t="shared" si="123"/>
        <v>1</v>
      </c>
      <c r="AT34" s="133">
        <f t="shared" si="123"/>
        <v>1</v>
      </c>
      <c r="AU34" s="133">
        <f t="shared" si="123"/>
        <v>1</v>
      </c>
      <c r="AV34" s="133">
        <f t="shared" si="123"/>
        <v>1</v>
      </c>
      <c r="AW34" s="133">
        <f t="shared" si="123"/>
        <v>1</v>
      </c>
      <c r="AX34" s="133">
        <f t="shared" si="123"/>
        <v>1</v>
      </c>
      <c r="AY34" s="133">
        <f t="shared" si="123"/>
        <v>1</v>
      </c>
      <c r="AZ34" s="133">
        <f t="shared" si="123"/>
        <v>1</v>
      </c>
      <c r="BA34" s="133">
        <f t="shared" si="123"/>
        <v>1</v>
      </c>
      <c r="BB34" s="133">
        <f t="shared" si="123"/>
        <v>1</v>
      </c>
      <c r="BC34" s="133">
        <f t="shared" si="123"/>
        <v>1</v>
      </c>
      <c r="BD34" s="133">
        <f t="shared" si="123"/>
        <v>1</v>
      </c>
      <c r="BE34" s="133">
        <f t="shared" si="123"/>
        <v>1</v>
      </c>
      <c r="BF34" s="133">
        <f t="shared" si="123"/>
        <v>1</v>
      </c>
      <c r="BG34" s="133">
        <f t="shared" si="123"/>
        <v>1</v>
      </c>
      <c r="BH34" s="133">
        <f t="shared" si="123"/>
        <v>1</v>
      </c>
      <c r="BI34" s="133">
        <f t="shared" si="123"/>
        <v>1</v>
      </c>
      <c r="BJ34" s="133">
        <f t="shared" si="123"/>
        <v>1</v>
      </c>
      <c r="BK34" s="133">
        <f t="shared" si="123"/>
        <v>1</v>
      </c>
      <c r="BL34" s="133">
        <f t="shared" si="123"/>
        <v>1</v>
      </c>
      <c r="BM34" s="133">
        <f t="shared" si="123"/>
        <v>1</v>
      </c>
      <c r="BN34" s="133">
        <f t="shared" si="123"/>
        <v>1</v>
      </c>
      <c r="BO34" s="133">
        <f t="shared" si="123"/>
        <v>1</v>
      </c>
      <c r="BP34" s="133">
        <f t="shared" si="123"/>
        <v>1</v>
      </c>
      <c r="BQ34" s="133">
        <f t="shared" ref="BQ34:CN34" si="124">BQ33/(BQ31-BQ32)</f>
        <v>1</v>
      </c>
      <c r="BR34" s="133">
        <f t="shared" si="124"/>
        <v>1</v>
      </c>
      <c r="BS34" s="133">
        <f t="shared" si="124"/>
        <v>1</v>
      </c>
      <c r="BT34" s="133">
        <f t="shared" si="124"/>
        <v>1</v>
      </c>
      <c r="BU34" s="133">
        <f t="shared" si="124"/>
        <v>1</v>
      </c>
      <c r="BV34" s="133">
        <f t="shared" si="124"/>
        <v>1</v>
      </c>
      <c r="BW34" s="133">
        <f t="shared" si="124"/>
        <v>1</v>
      </c>
      <c r="BX34" s="133">
        <f t="shared" si="124"/>
        <v>1</v>
      </c>
      <c r="BY34" s="133">
        <f t="shared" si="124"/>
        <v>1</v>
      </c>
      <c r="BZ34" s="133">
        <f t="shared" si="124"/>
        <v>1</v>
      </c>
      <c r="CA34" s="133">
        <f t="shared" si="124"/>
        <v>1</v>
      </c>
      <c r="CB34" s="133">
        <f t="shared" si="124"/>
        <v>1</v>
      </c>
      <c r="CC34" s="133">
        <f t="shared" si="124"/>
        <v>1</v>
      </c>
      <c r="CD34" s="133">
        <f t="shared" si="124"/>
        <v>1</v>
      </c>
      <c r="CE34" s="133">
        <f t="shared" si="124"/>
        <v>1</v>
      </c>
      <c r="CF34" s="133">
        <f t="shared" si="124"/>
        <v>1</v>
      </c>
      <c r="CG34" s="133">
        <f t="shared" si="124"/>
        <v>1</v>
      </c>
      <c r="CH34" s="133">
        <f t="shared" si="124"/>
        <v>1</v>
      </c>
      <c r="CI34" s="133">
        <f t="shared" si="124"/>
        <v>1</v>
      </c>
      <c r="CJ34" s="133">
        <f t="shared" si="124"/>
        <v>1</v>
      </c>
      <c r="CK34" s="133">
        <f t="shared" si="124"/>
        <v>1</v>
      </c>
      <c r="CL34" s="133">
        <f t="shared" si="124"/>
        <v>1</v>
      </c>
      <c r="CM34" s="133">
        <f t="shared" si="124"/>
        <v>1</v>
      </c>
      <c r="CN34" s="133">
        <f t="shared" si="124"/>
        <v>1</v>
      </c>
      <c r="CQ34" s="84"/>
    </row>
    <row r="35" spans="1:95" s="85" customFormat="1" ht="35.25" customHeight="1" x14ac:dyDescent="0.2">
      <c r="A35" s="62" t="s">
        <v>86</v>
      </c>
      <c r="B35" s="62" t="s">
        <v>87</v>
      </c>
      <c r="C35" s="62" t="s">
        <v>88</v>
      </c>
      <c r="D35" s="62"/>
      <c r="E35" s="99">
        <f>E36/E37</f>
        <v>1</v>
      </c>
      <c r="F35" s="99">
        <f t="shared" ref="F35" si="125">F36/F37</f>
        <v>1</v>
      </c>
      <c r="G35" s="98">
        <f>G36/G37</f>
        <v>1</v>
      </c>
      <c r="H35" s="98">
        <f t="shared" ref="H35" si="126">H36/H37</f>
        <v>1</v>
      </c>
      <c r="I35" s="99">
        <f>I36/I37</f>
        <v>1</v>
      </c>
      <c r="J35" s="99">
        <f t="shared" ref="J35:L35" si="127">J36/J37</f>
        <v>1</v>
      </c>
      <c r="K35" s="98">
        <f t="shared" si="127"/>
        <v>1</v>
      </c>
      <c r="L35" s="98">
        <f t="shared" si="127"/>
        <v>1</v>
      </c>
      <c r="M35" s="99">
        <f>M36/M37</f>
        <v>1</v>
      </c>
      <c r="N35" s="99">
        <f t="shared" ref="N35:P35" si="128">N36/N37</f>
        <v>1</v>
      </c>
      <c r="O35" s="98">
        <f t="shared" si="128"/>
        <v>1</v>
      </c>
      <c r="P35" s="98">
        <f t="shared" si="128"/>
        <v>1</v>
      </c>
      <c r="Q35" s="99">
        <f>Q36/Q37</f>
        <v>1</v>
      </c>
      <c r="R35" s="99">
        <f t="shared" ref="R35:T35" si="129">R36/R37</f>
        <v>1</v>
      </c>
      <c r="S35" s="98">
        <f t="shared" si="129"/>
        <v>1</v>
      </c>
      <c r="T35" s="98">
        <f t="shared" si="129"/>
        <v>1</v>
      </c>
      <c r="U35" s="99">
        <f>U36/U37</f>
        <v>1</v>
      </c>
      <c r="V35" s="99">
        <f t="shared" ref="V35:X35" si="130">V36/V37</f>
        <v>1</v>
      </c>
      <c r="W35" s="98">
        <f t="shared" si="130"/>
        <v>1</v>
      </c>
      <c r="X35" s="98">
        <f t="shared" si="130"/>
        <v>1</v>
      </c>
      <c r="Y35" s="99">
        <f>Y36/Y37</f>
        <v>1</v>
      </c>
      <c r="Z35" s="99">
        <f t="shared" ref="Z35:AB35" si="131">Z36/Z37</f>
        <v>1</v>
      </c>
      <c r="AA35" s="98">
        <f t="shared" si="131"/>
        <v>1</v>
      </c>
      <c r="AB35" s="98">
        <f t="shared" si="131"/>
        <v>1</v>
      </c>
      <c r="AC35" s="99">
        <f>AC36/AC37</f>
        <v>1</v>
      </c>
      <c r="AD35" s="99">
        <f t="shared" ref="AD35:AF35" si="132">AD36/AD37</f>
        <v>1</v>
      </c>
      <c r="AE35" s="98">
        <f t="shared" si="132"/>
        <v>1</v>
      </c>
      <c r="AF35" s="98">
        <f t="shared" si="132"/>
        <v>1</v>
      </c>
      <c r="AG35" s="99">
        <f>AG36/AG37</f>
        <v>1</v>
      </c>
      <c r="AH35" s="99">
        <f t="shared" ref="AH35:AJ35" si="133">AH36/AH37</f>
        <v>1</v>
      </c>
      <c r="AI35" s="98">
        <f t="shared" si="133"/>
        <v>1</v>
      </c>
      <c r="AJ35" s="98">
        <f t="shared" si="133"/>
        <v>1</v>
      </c>
      <c r="AK35" s="99">
        <f>AK36/AK37</f>
        <v>1</v>
      </c>
      <c r="AL35" s="99">
        <f t="shared" ref="AL35:AN35" si="134">AL36/AL37</f>
        <v>1</v>
      </c>
      <c r="AM35" s="98">
        <f t="shared" si="134"/>
        <v>1</v>
      </c>
      <c r="AN35" s="98">
        <f t="shared" si="134"/>
        <v>1</v>
      </c>
      <c r="AO35" s="99">
        <f>AO36/AO37</f>
        <v>1</v>
      </c>
      <c r="AP35" s="99">
        <f t="shared" ref="AP35:AR35" si="135">AP36/AP37</f>
        <v>1</v>
      </c>
      <c r="AQ35" s="98">
        <f t="shared" si="135"/>
        <v>1</v>
      </c>
      <c r="AR35" s="98">
        <f t="shared" si="135"/>
        <v>1</v>
      </c>
      <c r="AS35" s="99">
        <f>AS36/AS37</f>
        <v>1</v>
      </c>
      <c r="AT35" s="99">
        <f t="shared" ref="AT35:AV35" si="136">AT36/AT37</f>
        <v>1</v>
      </c>
      <c r="AU35" s="98">
        <f t="shared" si="136"/>
        <v>1</v>
      </c>
      <c r="AV35" s="98">
        <f t="shared" si="136"/>
        <v>1</v>
      </c>
      <c r="AW35" s="99">
        <f>AW36/AW37</f>
        <v>1</v>
      </c>
      <c r="AX35" s="99">
        <f t="shared" ref="AX35:AZ35" si="137">AX36/AX37</f>
        <v>1</v>
      </c>
      <c r="AY35" s="98">
        <f t="shared" si="137"/>
        <v>1</v>
      </c>
      <c r="AZ35" s="98">
        <f t="shared" si="137"/>
        <v>1</v>
      </c>
      <c r="BA35" s="99">
        <f>BA36/BA37</f>
        <v>1</v>
      </c>
      <c r="BB35" s="99">
        <f t="shared" ref="BB35:BD35" si="138">BB36/BB37</f>
        <v>1</v>
      </c>
      <c r="BC35" s="98">
        <f t="shared" si="138"/>
        <v>1</v>
      </c>
      <c r="BD35" s="98">
        <f t="shared" si="138"/>
        <v>1</v>
      </c>
      <c r="BE35" s="99">
        <f>BE36/BE37</f>
        <v>1</v>
      </c>
      <c r="BF35" s="99">
        <f t="shared" ref="BF35:BH35" si="139">BF36/BF37</f>
        <v>1</v>
      </c>
      <c r="BG35" s="98">
        <f t="shared" si="139"/>
        <v>1</v>
      </c>
      <c r="BH35" s="98">
        <f t="shared" si="139"/>
        <v>1</v>
      </c>
      <c r="BI35" s="99">
        <f>BI36/BI37</f>
        <v>1</v>
      </c>
      <c r="BJ35" s="99">
        <f t="shared" ref="BJ35:BL35" si="140">BJ36/BJ37</f>
        <v>1</v>
      </c>
      <c r="BK35" s="98">
        <f t="shared" si="140"/>
        <v>1</v>
      </c>
      <c r="BL35" s="98">
        <f t="shared" si="140"/>
        <v>1</v>
      </c>
      <c r="BM35" s="99">
        <f>BM36/BM37</f>
        <v>1</v>
      </c>
      <c r="BN35" s="99">
        <f t="shared" ref="BN35:BP35" si="141">BN36/BN37</f>
        <v>1</v>
      </c>
      <c r="BO35" s="98">
        <f t="shared" si="141"/>
        <v>1</v>
      </c>
      <c r="BP35" s="98">
        <f t="shared" si="141"/>
        <v>1</v>
      </c>
      <c r="BQ35" s="99">
        <f>BQ36/BQ37</f>
        <v>1</v>
      </c>
      <c r="BR35" s="99">
        <f t="shared" ref="BR35:BT35" si="142">BR36/BR37</f>
        <v>1</v>
      </c>
      <c r="BS35" s="98">
        <f t="shared" si="142"/>
        <v>1</v>
      </c>
      <c r="BT35" s="98">
        <f t="shared" si="142"/>
        <v>1</v>
      </c>
      <c r="BU35" s="99">
        <f>BU36/BU37</f>
        <v>1</v>
      </c>
      <c r="BV35" s="99">
        <f t="shared" ref="BV35:BX35" si="143">BV36/BV37</f>
        <v>1</v>
      </c>
      <c r="BW35" s="98">
        <f t="shared" si="143"/>
        <v>1</v>
      </c>
      <c r="BX35" s="98">
        <f t="shared" si="143"/>
        <v>1</v>
      </c>
      <c r="BY35" s="99">
        <f>BY36/BY37</f>
        <v>1</v>
      </c>
      <c r="BZ35" s="99">
        <f t="shared" ref="BZ35:CB35" si="144">BZ36/BZ37</f>
        <v>1</v>
      </c>
      <c r="CA35" s="98">
        <f t="shared" si="144"/>
        <v>1</v>
      </c>
      <c r="CB35" s="98">
        <f t="shared" si="144"/>
        <v>1</v>
      </c>
      <c r="CC35" s="99">
        <f>CC36/CC37</f>
        <v>1</v>
      </c>
      <c r="CD35" s="99">
        <f t="shared" ref="CD35:CF35" si="145">CD36/CD37</f>
        <v>1</v>
      </c>
      <c r="CE35" s="98">
        <f t="shared" si="145"/>
        <v>1</v>
      </c>
      <c r="CF35" s="98">
        <f t="shared" si="145"/>
        <v>1</v>
      </c>
      <c r="CG35" s="99">
        <f>CG36/CG37</f>
        <v>1</v>
      </c>
      <c r="CH35" s="99">
        <f t="shared" ref="CH35:CJ35" si="146">CH36/CH37</f>
        <v>1</v>
      </c>
      <c r="CI35" s="98">
        <f t="shared" si="146"/>
        <v>1</v>
      </c>
      <c r="CJ35" s="98">
        <f t="shared" si="146"/>
        <v>1</v>
      </c>
      <c r="CK35" s="99">
        <f>CK36/CK37</f>
        <v>1</v>
      </c>
      <c r="CL35" s="99">
        <f t="shared" ref="CL35:CN35" si="147">CL36/CL37</f>
        <v>1</v>
      </c>
      <c r="CM35" s="98">
        <f t="shared" si="147"/>
        <v>1</v>
      </c>
      <c r="CN35" s="98">
        <f t="shared" si="147"/>
        <v>1</v>
      </c>
      <c r="CQ35" s="86"/>
    </row>
    <row r="36" spans="1:95" s="68" customFormat="1" x14ac:dyDescent="0.2">
      <c r="A36" s="66" t="s">
        <v>120</v>
      </c>
      <c r="B36" s="66" t="s">
        <v>121</v>
      </c>
      <c r="C36" s="67"/>
      <c r="D36" s="67"/>
      <c r="E36" s="164">
        <f>F36+G36+H36</f>
        <v>16399</v>
      </c>
      <c r="F36" s="192">
        <v>5689</v>
      </c>
      <c r="G36" s="192">
        <v>4937</v>
      </c>
      <c r="H36" s="165">
        <v>5773</v>
      </c>
      <c r="I36" s="164">
        <f>J36+K36+L36</f>
        <v>1908</v>
      </c>
      <c r="J36" s="192">
        <v>721</v>
      </c>
      <c r="K36" s="192">
        <v>619</v>
      </c>
      <c r="L36" s="165">
        <v>568</v>
      </c>
      <c r="M36" s="164">
        <f>N36+O36+P36</f>
        <v>1807</v>
      </c>
      <c r="N36" s="192">
        <v>602</v>
      </c>
      <c r="O36" s="192">
        <v>603</v>
      </c>
      <c r="P36" s="165">
        <v>602</v>
      </c>
      <c r="Q36" s="164">
        <f>R36+S36+T36</f>
        <v>33814</v>
      </c>
      <c r="R36" s="192">
        <v>12151</v>
      </c>
      <c r="S36" s="192">
        <v>9983</v>
      </c>
      <c r="T36" s="165">
        <v>11680</v>
      </c>
      <c r="U36" s="164">
        <f>V36+W36+X36</f>
        <v>27013</v>
      </c>
      <c r="V36" s="192">
        <v>9439</v>
      </c>
      <c r="W36" s="192">
        <v>7169</v>
      </c>
      <c r="X36" s="165">
        <v>10405</v>
      </c>
      <c r="Y36" s="164">
        <f>Z36+AA36+AB36</f>
        <v>5482</v>
      </c>
      <c r="Z36" s="192">
        <v>1877</v>
      </c>
      <c r="AA36" s="192">
        <v>1908</v>
      </c>
      <c r="AB36" s="165">
        <v>1697</v>
      </c>
      <c r="AC36" s="164">
        <f>AD36+AE36+AF36</f>
        <v>214</v>
      </c>
      <c r="AD36" s="192">
        <v>65</v>
      </c>
      <c r="AE36" s="192">
        <v>51</v>
      </c>
      <c r="AF36" s="165">
        <v>98</v>
      </c>
      <c r="AG36" s="164">
        <f>AH36+AI36+AJ36</f>
        <v>1136</v>
      </c>
      <c r="AH36" s="192">
        <v>368</v>
      </c>
      <c r="AI36" s="192">
        <v>407</v>
      </c>
      <c r="AJ36" s="165">
        <v>361</v>
      </c>
      <c r="AK36" s="164">
        <f>AL36+AM36+AN36</f>
        <v>15395</v>
      </c>
      <c r="AL36" s="192">
        <v>5777</v>
      </c>
      <c r="AM36" s="192">
        <v>4148</v>
      </c>
      <c r="AN36" s="165">
        <v>5470</v>
      </c>
      <c r="AO36" s="164">
        <f>AP36+AQ36+AR36</f>
        <v>9113</v>
      </c>
      <c r="AP36" s="192">
        <v>3050</v>
      </c>
      <c r="AQ36" s="192">
        <v>2982</v>
      </c>
      <c r="AR36" s="165">
        <v>3081</v>
      </c>
      <c r="AS36" s="164">
        <f>AT36+AU36+AV36</f>
        <v>9505</v>
      </c>
      <c r="AT36" s="192">
        <v>3623</v>
      </c>
      <c r="AU36" s="192">
        <v>3093</v>
      </c>
      <c r="AV36" s="165">
        <v>2789</v>
      </c>
      <c r="AW36" s="164">
        <f>AX36+AY36+AZ36</f>
        <v>5723</v>
      </c>
      <c r="AX36" s="192">
        <v>1909</v>
      </c>
      <c r="AY36" s="192">
        <v>2013</v>
      </c>
      <c r="AZ36" s="165">
        <v>1801</v>
      </c>
      <c r="BA36" s="164">
        <f>BB36+BC36+BD36</f>
        <v>28878</v>
      </c>
      <c r="BB36" s="192">
        <v>9265</v>
      </c>
      <c r="BC36" s="192">
        <v>8890</v>
      </c>
      <c r="BD36" s="165">
        <v>10723</v>
      </c>
      <c r="BE36" s="164">
        <f>BF36+BG36+BH36</f>
        <v>28194</v>
      </c>
      <c r="BF36" s="192">
        <v>10745</v>
      </c>
      <c r="BG36" s="192">
        <v>8116</v>
      </c>
      <c r="BH36" s="165">
        <v>9333</v>
      </c>
      <c r="BI36" s="164">
        <f>BJ36+BK36+BL36</f>
        <v>503</v>
      </c>
      <c r="BJ36" s="192">
        <v>205</v>
      </c>
      <c r="BK36" s="192">
        <v>170</v>
      </c>
      <c r="BL36" s="165">
        <v>128</v>
      </c>
      <c r="BM36" s="164">
        <f>BN36+BO36+BP36</f>
        <v>1278</v>
      </c>
      <c r="BN36" s="192">
        <v>448</v>
      </c>
      <c r="BO36" s="192">
        <v>489</v>
      </c>
      <c r="BP36" s="165">
        <v>341</v>
      </c>
      <c r="BQ36" s="164">
        <f>BR36+BS36+BT36</f>
        <v>13058</v>
      </c>
      <c r="BR36" s="192">
        <v>4709</v>
      </c>
      <c r="BS36" s="192">
        <v>4245</v>
      </c>
      <c r="BT36" s="165">
        <v>4104</v>
      </c>
      <c r="BU36" s="164">
        <f>BV36+BW36+BX36</f>
        <v>8259</v>
      </c>
      <c r="BV36" s="192">
        <v>3079</v>
      </c>
      <c r="BW36" s="192">
        <v>2908</v>
      </c>
      <c r="BX36" s="165">
        <v>2272</v>
      </c>
      <c r="BY36" s="164">
        <f>BZ36+CA36+CB36</f>
        <v>17196</v>
      </c>
      <c r="BZ36" s="192">
        <v>6934</v>
      </c>
      <c r="CA36" s="192">
        <v>4887</v>
      </c>
      <c r="CB36" s="165">
        <v>5375</v>
      </c>
      <c r="CC36" s="164">
        <f>CD36+CE36+CF36</f>
        <v>9839</v>
      </c>
      <c r="CD36" s="192">
        <v>3475</v>
      </c>
      <c r="CE36" s="192">
        <v>3406</v>
      </c>
      <c r="CF36" s="165">
        <v>2958</v>
      </c>
      <c r="CG36" s="164">
        <f>CH36+CI36+CJ36</f>
        <v>8926</v>
      </c>
      <c r="CH36" s="192">
        <v>3139</v>
      </c>
      <c r="CI36" s="192">
        <v>3040</v>
      </c>
      <c r="CJ36" s="165">
        <v>2747</v>
      </c>
      <c r="CK36" s="164">
        <f>CL36+CM36+CN36</f>
        <v>3255</v>
      </c>
      <c r="CL36" s="192">
        <v>1112</v>
      </c>
      <c r="CM36" s="192">
        <v>1138</v>
      </c>
      <c r="CN36" s="165">
        <v>1005</v>
      </c>
      <c r="CQ36" s="79"/>
    </row>
    <row r="37" spans="1:95" s="68" customFormat="1" ht="22.5" x14ac:dyDescent="0.2">
      <c r="A37" s="66" t="s">
        <v>122</v>
      </c>
      <c r="B37" s="66" t="s">
        <v>123</v>
      </c>
      <c r="C37" s="67"/>
      <c r="D37" s="67"/>
      <c r="E37" s="164">
        <f>F37+G37+H37</f>
        <v>16399</v>
      </c>
      <c r="F37" s="192">
        <v>5689</v>
      </c>
      <c r="G37" s="192">
        <v>4937</v>
      </c>
      <c r="H37" s="165">
        <v>5773</v>
      </c>
      <c r="I37" s="164">
        <f>J37+K37+L37</f>
        <v>1908</v>
      </c>
      <c r="J37" s="192">
        <v>721</v>
      </c>
      <c r="K37" s="192">
        <v>619</v>
      </c>
      <c r="L37" s="165">
        <v>568</v>
      </c>
      <c r="M37" s="164">
        <f>N37+O37+P37</f>
        <v>1807</v>
      </c>
      <c r="N37" s="192">
        <v>602</v>
      </c>
      <c r="O37" s="192">
        <v>603</v>
      </c>
      <c r="P37" s="165">
        <v>602</v>
      </c>
      <c r="Q37" s="164">
        <f>R37+S37+T37</f>
        <v>33814</v>
      </c>
      <c r="R37" s="192">
        <v>12151</v>
      </c>
      <c r="S37" s="192">
        <v>9983</v>
      </c>
      <c r="T37" s="165">
        <v>11680</v>
      </c>
      <c r="U37" s="164">
        <f>V37+W37+X37</f>
        <v>27013</v>
      </c>
      <c r="V37" s="192">
        <v>9439</v>
      </c>
      <c r="W37" s="192">
        <v>7169</v>
      </c>
      <c r="X37" s="165">
        <v>10405</v>
      </c>
      <c r="Y37" s="164">
        <f>Z37+AA37+AB37</f>
        <v>5482</v>
      </c>
      <c r="Z37" s="192">
        <v>1877</v>
      </c>
      <c r="AA37" s="192">
        <v>1908</v>
      </c>
      <c r="AB37" s="165">
        <v>1697</v>
      </c>
      <c r="AC37" s="164">
        <f>AD37+AE37+AF37</f>
        <v>214</v>
      </c>
      <c r="AD37" s="192">
        <v>65</v>
      </c>
      <c r="AE37" s="192">
        <v>51</v>
      </c>
      <c r="AF37" s="165">
        <v>98</v>
      </c>
      <c r="AG37" s="164">
        <f>AH37+AI37+AJ37</f>
        <v>1136</v>
      </c>
      <c r="AH37" s="192">
        <v>368</v>
      </c>
      <c r="AI37" s="192">
        <v>407</v>
      </c>
      <c r="AJ37" s="165">
        <v>361</v>
      </c>
      <c r="AK37" s="164">
        <f>AL37+AM37+AN37</f>
        <v>15395</v>
      </c>
      <c r="AL37" s="192">
        <v>5777</v>
      </c>
      <c r="AM37" s="192">
        <v>4148</v>
      </c>
      <c r="AN37" s="165">
        <v>5470</v>
      </c>
      <c r="AO37" s="164">
        <f>AP37+AQ37+AR37</f>
        <v>9113</v>
      </c>
      <c r="AP37" s="192">
        <v>3050</v>
      </c>
      <c r="AQ37" s="192">
        <v>2982</v>
      </c>
      <c r="AR37" s="165">
        <v>3081</v>
      </c>
      <c r="AS37" s="164">
        <f>AT37+AU37+AV37</f>
        <v>9505</v>
      </c>
      <c r="AT37" s="192">
        <v>3623</v>
      </c>
      <c r="AU37" s="192">
        <v>3093</v>
      </c>
      <c r="AV37" s="165">
        <v>2789</v>
      </c>
      <c r="AW37" s="164">
        <f>AX37+AY37+AZ37</f>
        <v>5723</v>
      </c>
      <c r="AX37" s="192">
        <v>1909</v>
      </c>
      <c r="AY37" s="192">
        <v>2013</v>
      </c>
      <c r="AZ37" s="165">
        <v>1801</v>
      </c>
      <c r="BA37" s="164">
        <f>BB37+BC37+BD37</f>
        <v>28878</v>
      </c>
      <c r="BB37" s="192">
        <v>9265</v>
      </c>
      <c r="BC37" s="192">
        <v>8890</v>
      </c>
      <c r="BD37" s="165">
        <v>10723</v>
      </c>
      <c r="BE37" s="164">
        <f>BF37+BG37+BH37</f>
        <v>28194</v>
      </c>
      <c r="BF37" s="192">
        <v>10745</v>
      </c>
      <c r="BG37" s="192">
        <v>8116</v>
      </c>
      <c r="BH37" s="165">
        <v>9333</v>
      </c>
      <c r="BI37" s="164">
        <f>BJ37+BK37+BL37</f>
        <v>503</v>
      </c>
      <c r="BJ37" s="192">
        <v>205</v>
      </c>
      <c r="BK37" s="192">
        <v>170</v>
      </c>
      <c r="BL37" s="165">
        <v>128</v>
      </c>
      <c r="BM37" s="164">
        <f>BN37+BO37+BP37</f>
        <v>1278</v>
      </c>
      <c r="BN37" s="192">
        <v>448</v>
      </c>
      <c r="BO37" s="192">
        <v>489</v>
      </c>
      <c r="BP37" s="165">
        <v>341</v>
      </c>
      <c r="BQ37" s="164">
        <f>BR37+BS37+BT37</f>
        <v>13058</v>
      </c>
      <c r="BR37" s="192">
        <v>4709</v>
      </c>
      <c r="BS37" s="192">
        <v>4245</v>
      </c>
      <c r="BT37" s="165">
        <v>4104</v>
      </c>
      <c r="BU37" s="164">
        <f>BV37+BW37+BX37</f>
        <v>8259</v>
      </c>
      <c r="BV37" s="192">
        <v>3079</v>
      </c>
      <c r="BW37" s="192">
        <v>2908</v>
      </c>
      <c r="BX37" s="165">
        <v>2272</v>
      </c>
      <c r="BY37" s="164">
        <f>BZ37+CA37+CB37</f>
        <v>17196</v>
      </c>
      <c r="BZ37" s="192">
        <v>6934</v>
      </c>
      <c r="CA37" s="192">
        <v>4887</v>
      </c>
      <c r="CB37" s="165">
        <v>5375</v>
      </c>
      <c r="CC37" s="164">
        <f>CD37+CE37+CF37</f>
        <v>9839</v>
      </c>
      <c r="CD37" s="192">
        <v>3475</v>
      </c>
      <c r="CE37" s="192">
        <v>3406</v>
      </c>
      <c r="CF37" s="165">
        <v>2958</v>
      </c>
      <c r="CG37" s="164">
        <f>CH37+CI37+CJ37</f>
        <v>8926</v>
      </c>
      <c r="CH37" s="192">
        <v>3139</v>
      </c>
      <c r="CI37" s="192">
        <v>3040</v>
      </c>
      <c r="CJ37" s="165">
        <v>2747</v>
      </c>
      <c r="CK37" s="164">
        <f>CL37+CM37+CN37</f>
        <v>3255</v>
      </c>
      <c r="CL37" s="192">
        <v>1112</v>
      </c>
      <c r="CM37" s="192">
        <v>1138</v>
      </c>
      <c r="CN37" s="165">
        <v>1005</v>
      </c>
      <c r="CQ37" s="79"/>
    </row>
    <row r="39" spans="1:95" x14ac:dyDescent="0.2">
      <c r="E39" s="11" t="b">
        <f>E7+E9=E16</f>
        <v>1</v>
      </c>
      <c r="F39" s="11" t="b">
        <f>F7+F9=F16</f>
        <v>1</v>
      </c>
      <c r="G39" s="11" t="b">
        <f t="shared" ref="G39:BQ39" si="148">G7+G9=G16</f>
        <v>1</v>
      </c>
      <c r="H39" s="11" t="b">
        <f>H7+H9=H16</f>
        <v>1</v>
      </c>
      <c r="I39" s="11" t="b">
        <f t="shared" si="148"/>
        <v>1</v>
      </c>
      <c r="J39" s="11" t="b">
        <f t="shared" si="148"/>
        <v>1</v>
      </c>
      <c r="K39" s="11" t="b">
        <f t="shared" si="148"/>
        <v>1</v>
      </c>
      <c r="L39" s="11" t="b">
        <f t="shared" si="148"/>
        <v>1</v>
      </c>
      <c r="M39" s="11" t="b">
        <f t="shared" si="148"/>
        <v>1</v>
      </c>
      <c r="N39" s="11" t="b">
        <f t="shared" si="148"/>
        <v>1</v>
      </c>
      <c r="O39" s="11" t="b">
        <f t="shared" si="148"/>
        <v>1</v>
      </c>
      <c r="P39" s="11" t="b">
        <f t="shared" si="148"/>
        <v>1</v>
      </c>
      <c r="Q39" s="11" t="b">
        <f t="shared" si="148"/>
        <v>1</v>
      </c>
      <c r="R39" s="11" t="b">
        <f>R7+R9=R16</f>
        <v>1</v>
      </c>
      <c r="S39" s="11" t="b">
        <f>S7+S9=S16</f>
        <v>1</v>
      </c>
      <c r="T39" s="11" t="b">
        <f>T7+T9=T16</f>
        <v>1</v>
      </c>
      <c r="U39" s="11" t="b">
        <f t="shared" si="148"/>
        <v>1</v>
      </c>
      <c r="V39" s="11" t="b">
        <f t="shared" si="148"/>
        <v>1</v>
      </c>
      <c r="W39" s="11" t="b">
        <f t="shared" si="148"/>
        <v>1</v>
      </c>
      <c r="X39" s="11" t="b">
        <f t="shared" si="148"/>
        <v>1</v>
      </c>
      <c r="Y39" s="11" t="b">
        <f t="shared" si="148"/>
        <v>1</v>
      </c>
      <c r="Z39" s="11" t="b">
        <f>Z7+Z9=Z16</f>
        <v>1</v>
      </c>
      <c r="AA39" s="11" t="b">
        <f t="shared" si="148"/>
        <v>1</v>
      </c>
      <c r="AB39" s="11" t="b">
        <f t="shared" si="148"/>
        <v>1</v>
      </c>
      <c r="AC39" s="11" t="b">
        <f t="shared" si="148"/>
        <v>1</v>
      </c>
      <c r="AD39" s="11" t="b">
        <f>AD7+AD9=AD16</f>
        <v>1</v>
      </c>
      <c r="AE39" s="11" t="b">
        <f t="shared" si="148"/>
        <v>1</v>
      </c>
      <c r="AF39" s="11" t="b">
        <f t="shared" si="148"/>
        <v>1</v>
      </c>
      <c r="AG39" s="11" t="b">
        <f t="shared" si="148"/>
        <v>1</v>
      </c>
      <c r="AH39" s="11" t="b">
        <f t="shared" si="148"/>
        <v>1</v>
      </c>
      <c r="AI39" s="11" t="b">
        <f t="shared" si="148"/>
        <v>1</v>
      </c>
      <c r="AJ39" s="11" t="b">
        <f t="shared" si="148"/>
        <v>1</v>
      </c>
      <c r="AK39" s="11" t="b">
        <f t="shared" si="148"/>
        <v>1</v>
      </c>
      <c r="AL39" s="11" t="b">
        <f>AL7+AL9=AL16</f>
        <v>1</v>
      </c>
      <c r="AM39" s="11" t="b">
        <f t="shared" si="148"/>
        <v>1</v>
      </c>
      <c r="AN39" s="11" t="b">
        <f t="shared" si="148"/>
        <v>1</v>
      </c>
      <c r="AO39" s="11" t="b">
        <f t="shared" si="148"/>
        <v>1</v>
      </c>
      <c r="AP39" s="11" t="b">
        <f t="shared" si="148"/>
        <v>1</v>
      </c>
      <c r="AQ39" s="11" t="b">
        <f t="shared" si="148"/>
        <v>1</v>
      </c>
      <c r="AR39" s="11" t="b">
        <f t="shared" si="148"/>
        <v>1</v>
      </c>
      <c r="AS39" s="11" t="b">
        <f t="shared" si="148"/>
        <v>1</v>
      </c>
      <c r="AT39" s="11" t="b">
        <f t="shared" si="148"/>
        <v>1</v>
      </c>
      <c r="AU39" s="11" t="b">
        <f t="shared" si="148"/>
        <v>1</v>
      </c>
      <c r="AV39" s="11" t="b">
        <f t="shared" si="148"/>
        <v>1</v>
      </c>
      <c r="AW39" s="11" t="b">
        <f t="shared" si="148"/>
        <v>1</v>
      </c>
      <c r="AX39" s="11" t="b">
        <f t="shared" si="148"/>
        <v>1</v>
      </c>
      <c r="AY39" s="11" t="b">
        <f t="shared" si="148"/>
        <v>1</v>
      </c>
      <c r="AZ39" s="11" t="b">
        <f t="shared" si="148"/>
        <v>1</v>
      </c>
      <c r="BA39" s="11" t="b">
        <f t="shared" si="148"/>
        <v>1</v>
      </c>
      <c r="BB39" s="11" t="b">
        <f t="shared" si="148"/>
        <v>1</v>
      </c>
      <c r="BC39" s="11" t="b">
        <f t="shared" si="148"/>
        <v>1</v>
      </c>
      <c r="BD39" s="11" t="b">
        <f t="shared" si="148"/>
        <v>1</v>
      </c>
      <c r="BE39" s="11" t="b">
        <f t="shared" si="148"/>
        <v>1</v>
      </c>
      <c r="BF39" s="11" t="b">
        <f t="shared" si="148"/>
        <v>1</v>
      </c>
      <c r="BG39" s="11" t="b">
        <f t="shared" si="148"/>
        <v>1</v>
      </c>
      <c r="BH39" s="11" t="b">
        <f t="shared" si="148"/>
        <v>1</v>
      </c>
      <c r="BI39" s="11" t="b">
        <f t="shared" si="148"/>
        <v>1</v>
      </c>
      <c r="BJ39" s="11" t="b">
        <f t="shared" si="148"/>
        <v>1</v>
      </c>
      <c r="BK39" s="11" t="b">
        <f t="shared" si="148"/>
        <v>1</v>
      </c>
      <c r="BL39" s="11" t="b">
        <f t="shared" si="148"/>
        <v>1</v>
      </c>
      <c r="BM39" s="11" t="b">
        <f t="shared" si="148"/>
        <v>1</v>
      </c>
      <c r="BN39" s="11" t="b">
        <f t="shared" si="148"/>
        <v>1</v>
      </c>
      <c r="BO39" s="11" t="b">
        <f>BO7+BO9=BO16</f>
        <v>1</v>
      </c>
      <c r="BP39" s="11" t="b">
        <f t="shared" si="148"/>
        <v>1</v>
      </c>
      <c r="BQ39" s="11" t="b">
        <f t="shared" si="148"/>
        <v>1</v>
      </c>
      <c r="BR39" s="11" t="b">
        <f t="shared" ref="BR39:CN39" si="149">BR7+BR9=BR16</f>
        <v>1</v>
      </c>
      <c r="BS39" s="11" t="b">
        <f t="shared" si="149"/>
        <v>1</v>
      </c>
      <c r="BT39" s="11" t="b">
        <f t="shared" si="149"/>
        <v>1</v>
      </c>
      <c r="BU39" s="11" t="b">
        <f t="shared" si="149"/>
        <v>1</v>
      </c>
      <c r="BV39" s="11" t="b">
        <f t="shared" si="149"/>
        <v>1</v>
      </c>
      <c r="BW39" s="11" t="b">
        <f t="shared" si="149"/>
        <v>1</v>
      </c>
      <c r="BX39" s="11" t="b">
        <f t="shared" si="149"/>
        <v>1</v>
      </c>
      <c r="BY39" s="11" t="b">
        <f t="shared" si="149"/>
        <v>1</v>
      </c>
      <c r="BZ39" s="11" t="b">
        <f t="shared" si="149"/>
        <v>1</v>
      </c>
      <c r="CA39" s="11" t="b">
        <f t="shared" si="149"/>
        <v>1</v>
      </c>
      <c r="CB39" s="11" t="b">
        <f t="shared" si="149"/>
        <v>1</v>
      </c>
      <c r="CC39" s="11" t="b">
        <f t="shared" si="149"/>
        <v>1</v>
      </c>
      <c r="CD39" s="11" t="b">
        <f t="shared" si="149"/>
        <v>1</v>
      </c>
      <c r="CE39" s="11" t="b">
        <f t="shared" si="149"/>
        <v>1</v>
      </c>
      <c r="CF39" s="11" t="b">
        <f t="shared" si="149"/>
        <v>1</v>
      </c>
      <c r="CG39" s="11" t="b">
        <f t="shared" si="149"/>
        <v>1</v>
      </c>
      <c r="CH39" s="11" t="b">
        <f t="shared" si="149"/>
        <v>1</v>
      </c>
      <c r="CI39" s="11" t="b">
        <f t="shared" si="149"/>
        <v>1</v>
      </c>
      <c r="CJ39" s="11" t="b">
        <f t="shared" si="149"/>
        <v>1</v>
      </c>
      <c r="CK39" s="11" t="b">
        <f t="shared" si="149"/>
        <v>1</v>
      </c>
      <c r="CL39" s="11" t="b">
        <f t="shared" si="149"/>
        <v>1</v>
      </c>
      <c r="CM39" s="11" t="b">
        <f t="shared" si="149"/>
        <v>1</v>
      </c>
      <c r="CN39" s="11" t="b">
        <f t="shared" si="149"/>
        <v>1</v>
      </c>
    </row>
    <row r="40" spans="1:95" x14ac:dyDescent="0.2">
      <c r="E40" s="4"/>
      <c r="I40" s="4"/>
      <c r="M40" s="4"/>
      <c r="Q40" s="4"/>
      <c r="U40" s="4"/>
      <c r="Y40" s="4"/>
      <c r="AC40" s="4"/>
      <c r="AG40" s="4"/>
      <c r="AK40" s="4"/>
      <c r="AO40" s="4"/>
      <c r="AS40" s="4"/>
      <c r="AW40" s="4"/>
      <c r="BA40" s="4"/>
      <c r="BE40" s="4"/>
      <c r="BI40" s="4"/>
      <c r="BM40" s="4"/>
      <c r="BQ40" s="4"/>
      <c r="BU40" s="4"/>
      <c r="BY40" s="4"/>
      <c r="BZ40" s="4"/>
      <c r="CA40" s="4"/>
      <c r="CB40" s="4"/>
      <c r="CC40" s="4"/>
      <c r="CG40" s="4"/>
      <c r="CK40" s="4"/>
    </row>
    <row r="41" spans="1:95" x14ac:dyDescent="0.2">
      <c r="E41" s="11" t="b">
        <f>E17+E16=E15</f>
        <v>1</v>
      </c>
      <c r="F41" s="11" t="b">
        <f>F17+F16=F15</f>
        <v>1</v>
      </c>
      <c r="G41" s="11" t="b">
        <f>G17+G16=G15</f>
        <v>1</v>
      </c>
      <c r="H41" s="11" t="b">
        <f t="shared" ref="H41:BQ41" si="150">H17+H16=H15</f>
        <v>1</v>
      </c>
      <c r="I41" s="11" t="b">
        <f t="shared" si="150"/>
        <v>1</v>
      </c>
      <c r="J41" s="11" t="b">
        <f t="shared" si="150"/>
        <v>1</v>
      </c>
      <c r="K41" s="11" t="b">
        <f t="shared" si="150"/>
        <v>1</v>
      </c>
      <c r="L41" s="11" t="b">
        <f t="shared" si="150"/>
        <v>1</v>
      </c>
      <c r="M41" s="11" t="b">
        <f t="shared" si="150"/>
        <v>1</v>
      </c>
      <c r="N41" s="11" t="b">
        <f t="shared" si="150"/>
        <v>1</v>
      </c>
      <c r="O41" s="11" t="b">
        <f t="shared" si="150"/>
        <v>1</v>
      </c>
      <c r="P41" s="11" t="b">
        <f t="shared" si="150"/>
        <v>1</v>
      </c>
      <c r="Q41" s="11" t="b">
        <f>Q17+Q16=Q15</f>
        <v>1</v>
      </c>
      <c r="R41" s="11" t="b">
        <f>R17+R16=R15</f>
        <v>1</v>
      </c>
      <c r="S41" s="11" t="b">
        <f>S17+S16=S15</f>
        <v>1</v>
      </c>
      <c r="T41" s="11" t="b">
        <f>T17+T16=T15</f>
        <v>1</v>
      </c>
      <c r="U41" s="11" t="b">
        <f t="shared" si="150"/>
        <v>1</v>
      </c>
      <c r="V41" s="11" t="b">
        <f t="shared" si="150"/>
        <v>1</v>
      </c>
      <c r="W41" s="11" t="b">
        <f t="shared" si="150"/>
        <v>1</v>
      </c>
      <c r="X41" s="11" t="b">
        <f t="shared" si="150"/>
        <v>1</v>
      </c>
      <c r="Y41" s="11" t="b">
        <f t="shared" si="150"/>
        <v>1</v>
      </c>
      <c r="Z41" s="11" t="b">
        <f t="shared" si="150"/>
        <v>1</v>
      </c>
      <c r="AA41" s="11" t="b">
        <f t="shared" si="150"/>
        <v>1</v>
      </c>
      <c r="AB41" s="11" t="b">
        <f t="shared" si="150"/>
        <v>1</v>
      </c>
      <c r="AC41" s="11" t="b">
        <f t="shared" si="150"/>
        <v>1</v>
      </c>
      <c r="AD41" s="11" t="b">
        <f t="shared" si="150"/>
        <v>1</v>
      </c>
      <c r="AE41" s="11" t="b">
        <f t="shared" si="150"/>
        <v>1</v>
      </c>
      <c r="AF41" s="11" t="b">
        <f t="shared" si="150"/>
        <v>1</v>
      </c>
      <c r="AG41" s="11" t="b">
        <f t="shared" si="150"/>
        <v>1</v>
      </c>
      <c r="AH41" s="11" t="b">
        <f t="shared" si="150"/>
        <v>1</v>
      </c>
      <c r="AI41" s="11" t="b">
        <f t="shared" si="150"/>
        <v>1</v>
      </c>
      <c r="AJ41" s="11" t="b">
        <f t="shared" si="150"/>
        <v>1</v>
      </c>
      <c r="AK41" s="11" t="b">
        <f t="shared" si="150"/>
        <v>1</v>
      </c>
      <c r="AL41" s="11" t="b">
        <f t="shared" si="150"/>
        <v>1</v>
      </c>
      <c r="AM41" s="11" t="b">
        <f t="shared" si="150"/>
        <v>1</v>
      </c>
      <c r="AN41" s="11" t="b">
        <f t="shared" si="150"/>
        <v>1</v>
      </c>
      <c r="AO41" s="11" t="b">
        <f t="shared" si="150"/>
        <v>1</v>
      </c>
      <c r="AP41" s="11" t="b">
        <f t="shared" si="150"/>
        <v>1</v>
      </c>
      <c r="AQ41" s="11" t="b">
        <f t="shared" si="150"/>
        <v>1</v>
      </c>
      <c r="AR41" s="11" t="b">
        <f t="shared" si="150"/>
        <v>1</v>
      </c>
      <c r="AS41" s="11" t="b">
        <f t="shared" si="150"/>
        <v>1</v>
      </c>
      <c r="AT41" s="11" t="b">
        <f t="shared" si="150"/>
        <v>1</v>
      </c>
      <c r="AU41" s="11" t="b">
        <f t="shared" si="150"/>
        <v>1</v>
      </c>
      <c r="AV41" s="11" t="b">
        <f t="shared" si="150"/>
        <v>1</v>
      </c>
      <c r="AW41" s="11" t="b">
        <f t="shared" si="150"/>
        <v>1</v>
      </c>
      <c r="AX41" s="11" t="b">
        <f t="shared" si="150"/>
        <v>1</v>
      </c>
      <c r="AY41" s="11" t="b">
        <f t="shared" si="150"/>
        <v>1</v>
      </c>
      <c r="AZ41" s="11" t="b">
        <f>AZ17+AZ16=AZ15</f>
        <v>1</v>
      </c>
      <c r="BA41" s="11" t="b">
        <f t="shared" si="150"/>
        <v>1</v>
      </c>
      <c r="BB41" s="11" t="b">
        <f t="shared" si="150"/>
        <v>1</v>
      </c>
      <c r="BC41" s="11" t="b">
        <f t="shared" si="150"/>
        <v>1</v>
      </c>
      <c r="BD41" s="11" t="b">
        <f t="shared" si="150"/>
        <v>1</v>
      </c>
      <c r="BE41" s="11" t="b">
        <f t="shared" si="150"/>
        <v>1</v>
      </c>
      <c r="BF41" s="11" t="b">
        <f t="shared" si="150"/>
        <v>1</v>
      </c>
      <c r="BG41" s="11" t="b">
        <f t="shared" si="150"/>
        <v>1</v>
      </c>
      <c r="BH41" s="11" t="b">
        <f t="shared" si="150"/>
        <v>1</v>
      </c>
      <c r="BI41" s="11" t="b">
        <f t="shared" si="150"/>
        <v>1</v>
      </c>
      <c r="BJ41" s="11" t="b">
        <f t="shared" si="150"/>
        <v>1</v>
      </c>
      <c r="BK41" s="11" t="b">
        <f t="shared" si="150"/>
        <v>1</v>
      </c>
      <c r="BL41" s="11" t="b">
        <f t="shared" si="150"/>
        <v>1</v>
      </c>
      <c r="BM41" s="11" t="b">
        <f t="shared" si="150"/>
        <v>1</v>
      </c>
      <c r="BN41" s="11" t="b">
        <f t="shared" si="150"/>
        <v>1</v>
      </c>
      <c r="BO41" s="11" t="b">
        <f t="shared" si="150"/>
        <v>1</v>
      </c>
      <c r="BP41" s="11" t="b">
        <f t="shared" si="150"/>
        <v>1</v>
      </c>
      <c r="BQ41" s="11" t="b">
        <f t="shared" si="150"/>
        <v>1</v>
      </c>
      <c r="BR41" s="11" t="b">
        <f t="shared" ref="BR41:CN41" si="151">BR17+BR16=BR15</f>
        <v>1</v>
      </c>
      <c r="BS41" s="11" t="b">
        <f t="shared" si="151"/>
        <v>1</v>
      </c>
      <c r="BT41" s="11" t="b">
        <f t="shared" si="151"/>
        <v>1</v>
      </c>
      <c r="BU41" s="11" t="b">
        <f t="shared" si="151"/>
        <v>1</v>
      </c>
      <c r="BV41" s="11" t="b">
        <f t="shared" si="151"/>
        <v>1</v>
      </c>
      <c r="BW41" s="11" t="b">
        <f t="shared" si="151"/>
        <v>1</v>
      </c>
      <c r="BX41" s="11" t="b">
        <f t="shared" si="151"/>
        <v>1</v>
      </c>
      <c r="BY41" s="11" t="b">
        <f t="shared" si="151"/>
        <v>1</v>
      </c>
      <c r="BZ41" s="11" t="b">
        <f t="shared" si="151"/>
        <v>1</v>
      </c>
      <c r="CA41" s="11" t="b">
        <f t="shared" si="151"/>
        <v>1</v>
      </c>
      <c r="CB41" s="11" t="b">
        <f t="shared" si="151"/>
        <v>1</v>
      </c>
      <c r="CC41" s="11" t="b">
        <f t="shared" si="151"/>
        <v>1</v>
      </c>
      <c r="CD41" s="11" t="b">
        <f t="shared" si="151"/>
        <v>1</v>
      </c>
      <c r="CE41" s="11" t="b">
        <f t="shared" si="151"/>
        <v>1</v>
      </c>
      <c r="CF41" s="11" t="b">
        <f t="shared" si="151"/>
        <v>1</v>
      </c>
      <c r="CG41" s="11" t="b">
        <f t="shared" si="151"/>
        <v>1</v>
      </c>
      <c r="CH41" s="11" t="b">
        <f t="shared" si="151"/>
        <v>1</v>
      </c>
      <c r="CI41" s="11" t="b">
        <f t="shared" si="151"/>
        <v>1</v>
      </c>
      <c r="CJ41" s="11" t="b">
        <f t="shared" si="151"/>
        <v>1</v>
      </c>
      <c r="CK41" s="11" t="b">
        <f t="shared" si="151"/>
        <v>1</v>
      </c>
      <c r="CL41" s="11" t="b">
        <f t="shared" si="151"/>
        <v>1</v>
      </c>
      <c r="CM41" s="11" t="b">
        <f t="shared" si="151"/>
        <v>1</v>
      </c>
      <c r="CN41" s="11" t="b">
        <f t="shared" si="151"/>
        <v>1</v>
      </c>
    </row>
    <row r="42" spans="1:95" x14ac:dyDescent="0.2">
      <c r="F42" s="11"/>
      <c r="G42" s="11"/>
      <c r="H42" s="11"/>
      <c r="N42" s="11"/>
      <c r="O42" s="11"/>
      <c r="P42" s="11"/>
      <c r="R42" s="11"/>
      <c r="S42" s="11"/>
      <c r="T42" s="11"/>
      <c r="V42" s="11"/>
      <c r="W42" s="11"/>
      <c r="X42" s="11"/>
      <c r="Z42" s="11"/>
      <c r="AA42" s="11"/>
      <c r="AB42" s="11"/>
      <c r="AD42" s="11"/>
      <c r="AE42" s="11"/>
      <c r="AF42" s="11"/>
      <c r="AH42" s="11"/>
      <c r="AI42" s="11"/>
      <c r="AJ42" s="11"/>
      <c r="AL42" s="11"/>
      <c r="AM42" s="11"/>
      <c r="AN42" s="11"/>
      <c r="AT42" s="11"/>
      <c r="AU42" s="11"/>
      <c r="AV42" s="11"/>
      <c r="AX42" s="11"/>
      <c r="AY42" s="11"/>
      <c r="AZ42" s="11"/>
      <c r="BB42" s="11"/>
      <c r="BC42" s="11"/>
      <c r="BD42" s="11"/>
      <c r="BF42" s="11"/>
      <c r="BG42" s="11"/>
      <c r="BH42" s="11"/>
      <c r="BN42" s="11"/>
      <c r="BO42" s="11"/>
      <c r="BP42" s="11"/>
      <c r="BR42" s="11"/>
      <c r="BS42" s="11"/>
      <c r="BT42" s="11"/>
      <c r="BV42" s="11"/>
      <c r="BW42" s="11"/>
      <c r="BX42" s="11"/>
      <c r="BZ42" s="11"/>
      <c r="CA42" s="11"/>
      <c r="CB42" s="11"/>
      <c r="CD42" s="11"/>
      <c r="CE42" s="11"/>
      <c r="CF42" s="11"/>
      <c r="CH42" s="11"/>
      <c r="CI42" s="11"/>
      <c r="CJ42" s="11"/>
      <c r="CL42" s="11"/>
      <c r="CM42" s="11"/>
      <c r="CN42" s="11"/>
    </row>
    <row r="43" spans="1:95" x14ac:dyDescent="0.2">
      <c r="E43" s="4"/>
      <c r="I43" s="4"/>
      <c r="M43" s="4"/>
      <c r="Q43" s="4"/>
      <c r="U43" s="4"/>
      <c r="Y43" s="4"/>
      <c r="AC43" s="4"/>
      <c r="AG43" s="4"/>
      <c r="AK43" s="4"/>
      <c r="AO43" s="4"/>
      <c r="AS43" s="4"/>
      <c r="AW43" s="4"/>
      <c r="BA43" s="4"/>
      <c r="BE43" s="4"/>
      <c r="BI43" s="4"/>
      <c r="BM43" s="4"/>
      <c r="BQ43" s="4"/>
      <c r="BU43" s="4"/>
      <c r="BY43" s="4"/>
      <c r="BZ43" s="4"/>
      <c r="CA43" s="4"/>
      <c r="CB43" s="4"/>
      <c r="CC43" s="4"/>
      <c r="CG43" s="4"/>
      <c r="CK43" s="4"/>
    </row>
    <row r="44" spans="1:95" x14ac:dyDescent="0.2">
      <c r="F44" s="11"/>
      <c r="G44" s="11"/>
      <c r="H44" s="11"/>
      <c r="J44" s="11"/>
      <c r="K44" s="11"/>
      <c r="L44" s="11"/>
      <c r="N44" s="11"/>
      <c r="O44" s="11"/>
      <c r="P44" s="11"/>
      <c r="R44" s="11"/>
      <c r="S44" s="11"/>
      <c r="T44" s="11"/>
      <c r="V44" s="11"/>
      <c r="W44" s="11"/>
      <c r="X44" s="11"/>
      <c r="Z44" s="11"/>
      <c r="AA44" s="11"/>
      <c r="AB44" s="11"/>
      <c r="AD44" s="11"/>
      <c r="AE44" s="11"/>
      <c r="AF44" s="11"/>
      <c r="AH44" s="11"/>
      <c r="AI44" s="11"/>
      <c r="AJ44" s="11"/>
      <c r="AL44" s="11"/>
      <c r="AM44" s="11"/>
      <c r="AN44" s="11"/>
      <c r="AP44" s="11"/>
      <c r="AQ44" s="11"/>
      <c r="AR44" s="11"/>
      <c r="AT44" s="11"/>
      <c r="AU44" s="11"/>
      <c r="AV44" s="11"/>
      <c r="AX44" s="11"/>
      <c r="AY44" s="11"/>
      <c r="AZ44" s="11"/>
      <c r="BB44" s="11"/>
      <c r="BC44" s="11"/>
      <c r="BD44" s="11"/>
      <c r="BF44" s="11"/>
      <c r="BG44" s="11"/>
      <c r="BH44" s="11"/>
      <c r="BJ44" s="11"/>
      <c r="BK44" s="11"/>
      <c r="BL44" s="11"/>
      <c r="BN44" s="11"/>
      <c r="BO44" s="11"/>
      <c r="BP44" s="11"/>
      <c r="BR44" s="11"/>
      <c r="BS44" s="11"/>
      <c r="BT44" s="11"/>
      <c r="BV44" s="11"/>
      <c r="BW44" s="11"/>
      <c r="BX44" s="11"/>
      <c r="BZ44" s="11"/>
      <c r="CA44" s="11"/>
      <c r="CB44" s="11"/>
      <c r="CD44" s="11"/>
      <c r="CE44" s="11"/>
      <c r="CF44" s="11"/>
      <c r="CH44" s="11"/>
      <c r="CI44" s="11"/>
      <c r="CJ44" s="11"/>
      <c r="CL44" s="11"/>
      <c r="CM44" s="11"/>
      <c r="CN44" s="11"/>
    </row>
    <row r="46" spans="1:95" x14ac:dyDescent="0.2">
      <c r="G46" s="11"/>
    </row>
    <row r="48" spans="1:95" x14ac:dyDescent="0.2">
      <c r="F48" s="11"/>
      <c r="G48" s="11"/>
      <c r="H48" s="11"/>
      <c r="J48" s="11"/>
      <c r="K48" s="11"/>
      <c r="L48" s="11"/>
      <c r="N48" s="11"/>
      <c r="O48" s="11"/>
      <c r="P48" s="11"/>
      <c r="R48" s="11"/>
      <c r="S48" s="11"/>
      <c r="T48" s="11"/>
      <c r="V48" s="11"/>
      <c r="W48" s="11"/>
      <c r="X48" s="11"/>
      <c r="Z48" s="11"/>
      <c r="AA48" s="11"/>
      <c r="AB48" s="11"/>
      <c r="AD48" s="11"/>
      <c r="AE48" s="11"/>
      <c r="AF48" s="11"/>
      <c r="AH48" s="11"/>
      <c r="AI48" s="11"/>
      <c r="AJ48" s="11"/>
      <c r="AL48" s="11"/>
      <c r="AM48" s="11"/>
      <c r="AN48" s="11"/>
      <c r="AP48" s="11"/>
      <c r="AQ48" s="11"/>
      <c r="AR48" s="11"/>
      <c r="AT48" s="11"/>
      <c r="AU48" s="11"/>
      <c r="AV48" s="11"/>
      <c r="AX48" s="11"/>
      <c r="AY48" s="11"/>
      <c r="AZ48" s="11"/>
      <c r="BB48" s="11"/>
      <c r="BC48" s="11"/>
      <c r="BD48" s="11"/>
      <c r="BF48" s="11"/>
      <c r="BG48" s="11"/>
      <c r="BH48" s="11"/>
      <c r="BJ48" s="11"/>
      <c r="BK48" s="11"/>
      <c r="BL48" s="11"/>
      <c r="BN48" s="11"/>
      <c r="BO48" s="11"/>
      <c r="BP48" s="11"/>
      <c r="BR48" s="11"/>
      <c r="BS48" s="11"/>
      <c r="BT48" s="11"/>
      <c r="BV48" s="11"/>
      <c r="BW48" s="11"/>
      <c r="BX48" s="11"/>
      <c r="BZ48" s="11"/>
      <c r="CA48" s="11"/>
      <c r="CB48" s="11"/>
      <c r="CD48" s="11"/>
      <c r="CE48" s="11"/>
      <c r="CF48" s="11"/>
      <c r="CH48" s="11"/>
      <c r="CI48" s="11"/>
      <c r="CJ48" s="11"/>
      <c r="CL48" s="11"/>
      <c r="CM48" s="11"/>
      <c r="CN48" s="11"/>
    </row>
    <row r="49" spans="6:92" x14ac:dyDescent="0.2">
      <c r="F49" s="11"/>
      <c r="G49" s="11"/>
      <c r="H49" s="11"/>
      <c r="J49" s="11"/>
      <c r="K49" s="11"/>
      <c r="L49" s="11"/>
      <c r="N49" s="11"/>
      <c r="O49" s="11"/>
      <c r="P49" s="11"/>
      <c r="R49" s="11"/>
      <c r="S49" s="11"/>
      <c r="T49" s="11"/>
      <c r="V49" s="11"/>
      <c r="W49" s="11"/>
      <c r="X49" s="11"/>
      <c r="Z49" s="11"/>
      <c r="AA49" s="11"/>
      <c r="AB49" s="11"/>
      <c r="AD49" s="11"/>
      <c r="AE49" s="11"/>
      <c r="AF49" s="11"/>
      <c r="AH49" s="11"/>
      <c r="AI49" s="11"/>
      <c r="AJ49" s="11"/>
      <c r="AL49" s="11"/>
      <c r="AM49" s="11"/>
      <c r="AN49" s="11"/>
      <c r="AP49" s="11"/>
      <c r="AQ49" s="11"/>
      <c r="AR49" s="11"/>
      <c r="AT49" s="11"/>
      <c r="AU49" s="11"/>
      <c r="AV49" s="11"/>
      <c r="AX49" s="11"/>
      <c r="AY49" s="11"/>
      <c r="AZ49" s="11"/>
      <c r="BB49" s="11"/>
      <c r="BC49" s="11"/>
      <c r="BD49" s="11"/>
      <c r="BF49" s="11"/>
      <c r="BG49" s="11"/>
      <c r="BH49" s="11"/>
      <c r="BJ49" s="11"/>
      <c r="BK49" s="11"/>
      <c r="BL49" s="11"/>
      <c r="BN49" s="11"/>
      <c r="BO49" s="11"/>
      <c r="BP49" s="11"/>
      <c r="BR49" s="11"/>
      <c r="BS49" s="11"/>
      <c r="BT49" s="11"/>
      <c r="BV49" s="11"/>
      <c r="BW49" s="11"/>
      <c r="BX49" s="11"/>
      <c r="BZ49" s="11"/>
      <c r="CA49" s="11"/>
      <c r="CB49" s="11"/>
      <c r="CD49" s="11"/>
      <c r="CE49" s="11"/>
      <c r="CF49" s="11"/>
      <c r="CH49" s="11"/>
      <c r="CI49" s="11"/>
      <c r="CJ49" s="11"/>
      <c r="CL49" s="11"/>
      <c r="CM49" s="11"/>
      <c r="CN49" s="11"/>
    </row>
    <row r="50" spans="6:92" x14ac:dyDescent="0.2">
      <c r="F50" s="11"/>
      <c r="G50" s="11"/>
      <c r="H50" s="11"/>
      <c r="J50" s="11"/>
      <c r="K50" s="11"/>
      <c r="L50" s="11"/>
      <c r="N50" s="11"/>
      <c r="O50" s="11"/>
      <c r="P50" s="11"/>
      <c r="R50" s="11"/>
      <c r="S50" s="11"/>
      <c r="T50" s="11"/>
      <c r="V50" s="11"/>
      <c r="W50" s="11"/>
      <c r="X50" s="11"/>
      <c r="Z50" s="11"/>
      <c r="AA50" s="11"/>
      <c r="AB50" s="11"/>
      <c r="AD50" s="11"/>
      <c r="AE50" s="11"/>
      <c r="AF50" s="11"/>
      <c r="AH50" s="11"/>
      <c r="AI50" s="11"/>
      <c r="AJ50" s="11"/>
      <c r="AL50" s="11"/>
      <c r="AM50" s="11"/>
      <c r="AN50" s="11"/>
      <c r="AP50" s="11"/>
      <c r="AQ50" s="11"/>
      <c r="AR50" s="11"/>
      <c r="AT50" s="11"/>
      <c r="AU50" s="11"/>
      <c r="AV50" s="11"/>
      <c r="AX50" s="11"/>
      <c r="AY50" s="11"/>
      <c r="AZ50" s="11"/>
      <c r="BB50" s="11"/>
      <c r="BC50" s="11"/>
      <c r="BD50" s="11"/>
      <c r="BF50" s="11"/>
      <c r="BG50" s="11"/>
      <c r="BH50" s="11"/>
      <c r="BJ50" s="11"/>
      <c r="BK50" s="11"/>
      <c r="BL50" s="11"/>
      <c r="BN50" s="11"/>
      <c r="BO50" s="11"/>
      <c r="BP50" s="11"/>
      <c r="BR50" s="11"/>
      <c r="BS50" s="11"/>
      <c r="BT50" s="11"/>
      <c r="BV50" s="11"/>
      <c r="BW50" s="11"/>
      <c r="BX50" s="11"/>
      <c r="BZ50" s="11"/>
      <c r="CA50" s="11"/>
      <c r="CB50" s="11"/>
      <c r="CD50" s="11"/>
      <c r="CE50" s="11"/>
      <c r="CF50" s="11"/>
      <c r="CH50" s="11"/>
      <c r="CI50" s="11"/>
      <c r="CJ50" s="11"/>
      <c r="CL50" s="11"/>
      <c r="CM50" s="11"/>
      <c r="CN50" s="11"/>
    </row>
    <row r="51" spans="6:92" x14ac:dyDescent="0.2">
      <c r="F51" s="11"/>
      <c r="G51" s="11"/>
      <c r="H51" s="11"/>
      <c r="J51" s="11"/>
      <c r="K51" s="11"/>
      <c r="L51" s="11"/>
      <c r="N51" s="11"/>
      <c r="O51" s="11"/>
      <c r="P51" s="11"/>
      <c r="R51" s="11"/>
      <c r="S51" s="11"/>
      <c r="T51" s="11"/>
      <c r="V51" s="11"/>
      <c r="W51" s="11"/>
      <c r="X51" s="11"/>
      <c r="Z51" s="11"/>
      <c r="AA51" s="11"/>
      <c r="AB51" s="11"/>
      <c r="AD51" s="11"/>
      <c r="AE51" s="11"/>
      <c r="AF51" s="11"/>
      <c r="AH51" s="11"/>
      <c r="AI51" s="11"/>
      <c r="AJ51" s="11"/>
      <c r="AL51" s="11"/>
      <c r="AM51" s="11"/>
      <c r="AN51" s="11"/>
      <c r="AP51" s="11"/>
      <c r="AQ51" s="11"/>
      <c r="AR51" s="11"/>
      <c r="AT51" s="11"/>
      <c r="AU51" s="11"/>
      <c r="AV51" s="11"/>
      <c r="AX51" s="11"/>
      <c r="AY51" s="11"/>
      <c r="AZ51" s="11"/>
      <c r="BB51" s="11"/>
      <c r="BC51" s="11"/>
      <c r="BD51" s="11"/>
      <c r="BF51" s="11"/>
      <c r="BG51" s="11"/>
      <c r="BH51" s="11"/>
      <c r="BJ51" s="11"/>
      <c r="BK51" s="11"/>
      <c r="BL51" s="11"/>
      <c r="BN51" s="11"/>
      <c r="BO51" s="11"/>
      <c r="BP51" s="11"/>
      <c r="BR51" s="11"/>
      <c r="BS51" s="11"/>
      <c r="BT51" s="11"/>
      <c r="BV51" s="11"/>
      <c r="BW51" s="11"/>
      <c r="BX51" s="11"/>
      <c r="BZ51" s="11"/>
      <c r="CA51" s="11"/>
      <c r="CB51" s="11"/>
      <c r="CD51" s="11"/>
      <c r="CE51" s="11"/>
      <c r="CF51" s="11"/>
      <c r="CH51" s="11"/>
      <c r="CI51" s="11"/>
      <c r="CJ51" s="11"/>
      <c r="CL51" s="11"/>
      <c r="CM51" s="11"/>
      <c r="CN51" s="11"/>
    </row>
    <row r="52" spans="6:92" x14ac:dyDescent="0.2">
      <c r="F52" s="11"/>
      <c r="G52" s="11"/>
      <c r="H52" s="11"/>
      <c r="J52" s="11"/>
      <c r="K52" s="11"/>
      <c r="L52" s="11"/>
      <c r="N52" s="11"/>
      <c r="O52" s="11"/>
      <c r="P52" s="11"/>
      <c r="R52" s="11"/>
      <c r="S52" s="11"/>
      <c r="T52" s="11"/>
      <c r="V52" s="11"/>
      <c r="W52" s="11"/>
      <c r="X52" s="11"/>
      <c r="Z52" s="11"/>
      <c r="AA52" s="11"/>
      <c r="AB52" s="11"/>
      <c r="AD52" s="11"/>
      <c r="AE52" s="11"/>
      <c r="AF52" s="11"/>
      <c r="AH52" s="11"/>
      <c r="AI52" s="11"/>
      <c r="AJ52" s="11"/>
      <c r="AL52" s="11"/>
      <c r="AM52" s="11"/>
      <c r="AN52" s="11"/>
      <c r="AP52" s="11"/>
      <c r="AQ52" s="11"/>
      <c r="AR52" s="11"/>
      <c r="AT52" s="11"/>
      <c r="AU52" s="11"/>
      <c r="AV52" s="11"/>
      <c r="AX52" s="11"/>
      <c r="AY52" s="11"/>
      <c r="AZ52" s="11"/>
      <c r="BB52" s="11"/>
      <c r="BC52" s="11"/>
      <c r="BD52" s="11"/>
      <c r="BF52" s="11"/>
      <c r="BG52" s="11"/>
      <c r="BH52" s="11"/>
      <c r="BJ52" s="11"/>
      <c r="BK52" s="11"/>
      <c r="BL52" s="11"/>
      <c r="BN52" s="11"/>
      <c r="BO52" s="11"/>
      <c r="BP52" s="11"/>
      <c r="BR52" s="11"/>
      <c r="BS52" s="11"/>
      <c r="BT52" s="11"/>
      <c r="BV52" s="11"/>
      <c r="BW52" s="11"/>
      <c r="BX52" s="11"/>
      <c r="BZ52" s="11"/>
      <c r="CA52" s="11"/>
      <c r="CB52" s="11"/>
      <c r="CD52" s="11"/>
      <c r="CE52" s="11"/>
      <c r="CF52" s="11"/>
      <c r="CH52" s="11"/>
      <c r="CI52" s="11"/>
      <c r="CJ52" s="11"/>
      <c r="CL52" s="11"/>
      <c r="CM52" s="11"/>
      <c r="CN52" s="11"/>
    </row>
    <row r="53" spans="6:92" x14ac:dyDescent="0.2">
      <c r="F53" s="11"/>
      <c r="G53" s="11"/>
      <c r="H53" s="11"/>
      <c r="J53" s="11"/>
      <c r="K53" s="11"/>
      <c r="L53" s="11"/>
      <c r="N53" s="11"/>
      <c r="O53" s="11"/>
      <c r="P53" s="11"/>
      <c r="R53" s="11"/>
      <c r="S53" s="11"/>
      <c r="T53" s="11"/>
      <c r="V53" s="11"/>
      <c r="W53" s="11"/>
      <c r="X53" s="11"/>
      <c r="Z53" s="11"/>
      <c r="AA53" s="11"/>
      <c r="AB53" s="11"/>
      <c r="AD53" s="11"/>
      <c r="AE53" s="11"/>
      <c r="AF53" s="11"/>
      <c r="AH53" s="11"/>
      <c r="AI53" s="11"/>
      <c r="AJ53" s="11"/>
      <c r="AL53" s="11"/>
      <c r="AM53" s="11"/>
      <c r="AN53" s="11"/>
      <c r="AP53" s="11"/>
      <c r="AQ53" s="11"/>
      <c r="AR53" s="11"/>
      <c r="AT53" s="11"/>
      <c r="AU53" s="11"/>
      <c r="AV53" s="11"/>
      <c r="AX53" s="11"/>
      <c r="AY53" s="11"/>
      <c r="AZ53" s="11"/>
      <c r="BB53" s="11"/>
      <c r="BC53" s="11"/>
      <c r="BD53" s="11"/>
      <c r="BF53" s="11"/>
      <c r="BG53" s="11"/>
      <c r="BH53" s="11"/>
      <c r="BJ53" s="11"/>
      <c r="BK53" s="11"/>
      <c r="BL53" s="11"/>
      <c r="BN53" s="11"/>
      <c r="BO53" s="11"/>
      <c r="BP53" s="11"/>
      <c r="BR53" s="11"/>
      <c r="BS53" s="11"/>
      <c r="BT53" s="11"/>
      <c r="BV53" s="11"/>
      <c r="BW53" s="11"/>
      <c r="BX53" s="11"/>
      <c r="BZ53" s="11"/>
      <c r="CA53" s="11"/>
      <c r="CB53" s="11"/>
      <c r="CD53" s="11"/>
      <c r="CE53" s="11"/>
      <c r="CF53" s="11"/>
      <c r="CH53" s="11"/>
      <c r="CI53" s="11"/>
      <c r="CJ53" s="11"/>
      <c r="CL53" s="11"/>
      <c r="CM53" s="11"/>
      <c r="CN53" s="11"/>
    </row>
    <row r="54" spans="6:92" x14ac:dyDescent="0.2">
      <c r="F54" s="11"/>
      <c r="G54" s="11"/>
      <c r="H54" s="11"/>
      <c r="J54" s="11"/>
      <c r="K54" s="11"/>
      <c r="L54" s="11"/>
      <c r="N54" s="11"/>
      <c r="O54" s="11"/>
      <c r="P54" s="11"/>
      <c r="R54" s="11"/>
      <c r="S54" s="11"/>
      <c r="T54" s="11"/>
      <c r="V54" s="11"/>
      <c r="W54" s="11"/>
      <c r="X54" s="11"/>
      <c r="Z54" s="11"/>
      <c r="AA54" s="11"/>
      <c r="AB54" s="11"/>
      <c r="AD54" s="11"/>
      <c r="AE54" s="11"/>
      <c r="AF54" s="11"/>
      <c r="AH54" s="11"/>
      <c r="AI54" s="11"/>
      <c r="AJ54" s="11"/>
      <c r="AL54" s="11"/>
      <c r="AM54" s="11"/>
      <c r="AN54" s="11"/>
      <c r="AP54" s="11"/>
      <c r="AQ54" s="11"/>
      <c r="AR54" s="11"/>
      <c r="AT54" s="11"/>
      <c r="AU54" s="11"/>
      <c r="AV54" s="11"/>
      <c r="AX54" s="11"/>
      <c r="AY54" s="11"/>
      <c r="AZ54" s="11"/>
      <c r="BB54" s="11"/>
      <c r="BC54" s="11"/>
      <c r="BD54" s="11"/>
      <c r="BF54" s="11"/>
      <c r="BG54" s="11"/>
      <c r="BH54" s="11"/>
      <c r="BJ54" s="11"/>
      <c r="BK54" s="11"/>
      <c r="BL54" s="11"/>
      <c r="BN54" s="11"/>
      <c r="BO54" s="11"/>
      <c r="BP54" s="11"/>
      <c r="BR54" s="11"/>
      <c r="BS54" s="11"/>
      <c r="BT54" s="11"/>
      <c r="BV54" s="11"/>
      <c r="BW54" s="11"/>
      <c r="BX54" s="11"/>
      <c r="BZ54" s="11"/>
      <c r="CA54" s="11"/>
      <c r="CB54" s="11"/>
      <c r="CD54" s="11"/>
      <c r="CE54" s="11"/>
      <c r="CF54" s="11"/>
      <c r="CH54" s="11"/>
      <c r="CI54" s="11"/>
      <c r="CJ54" s="11"/>
      <c r="CL54" s="11"/>
      <c r="CM54" s="11"/>
      <c r="CN54" s="11"/>
    </row>
  </sheetData>
  <mergeCells count="24">
    <mergeCell ref="BY2:CB2"/>
    <mergeCell ref="CC2:CF2"/>
    <mergeCell ref="CG2:CJ2"/>
    <mergeCell ref="CK2:CN2"/>
    <mergeCell ref="A4:C4"/>
    <mergeCell ref="BQ2:BT2"/>
    <mergeCell ref="BU2:BX2"/>
    <mergeCell ref="Y2:AB2"/>
    <mergeCell ref="B21:D21"/>
    <mergeCell ref="BA2:BD2"/>
    <mergeCell ref="BE2:BH2"/>
    <mergeCell ref="BI2:BL2"/>
    <mergeCell ref="BM2:BP2"/>
    <mergeCell ref="AC2:AF2"/>
    <mergeCell ref="AG2:AJ2"/>
    <mergeCell ref="AK2:AN2"/>
    <mergeCell ref="AO2:AR2"/>
    <mergeCell ref="AS2:AV2"/>
    <mergeCell ref="AW2:AZ2"/>
    <mergeCell ref="E2:H2"/>
    <mergeCell ref="I2:L2"/>
    <mergeCell ref="M2:P2"/>
    <mergeCell ref="Q2:T2"/>
    <mergeCell ref="U2:X2"/>
  </mergeCells>
  <conditionalFormatting sqref="E39:CN41">
    <cfRule type="containsText" dxfId="37" priority="576" operator="containsText" text="TRUE">
      <formula>NOT(ISERROR(SEARCH("TRUE",E39)))</formula>
    </cfRule>
  </conditionalFormatting>
  <conditionalFormatting sqref="E11:CN11">
    <cfRule type="cellIs" dxfId="36" priority="570" operator="lessThan">
      <formula>0.98</formula>
    </cfRule>
  </conditionalFormatting>
  <conditionalFormatting sqref="E12:CN12">
    <cfRule type="cellIs" dxfId="35" priority="569" operator="lessThan">
      <formula>1</formula>
    </cfRule>
  </conditionalFormatting>
  <conditionalFormatting sqref="E5:CN5">
    <cfRule type="cellIs" dxfId="34" priority="370" operator="greaterThan">
      <formula>0.1%</formula>
    </cfRule>
  </conditionalFormatting>
  <conditionalFormatting sqref="E8:CN8">
    <cfRule type="cellIs" dxfId="33" priority="369" operator="greaterThan">
      <formula>0.1%</formula>
    </cfRule>
  </conditionalFormatting>
  <conditionalFormatting sqref="E35:CN35">
    <cfRule type="cellIs" dxfId="32" priority="367" operator="lessThan">
      <formula>1</formula>
    </cfRule>
  </conditionalFormatting>
  <conditionalFormatting sqref="E43:CN43">
    <cfRule type="containsText" dxfId="31" priority="219" operator="containsText" text="False">
      <formula>NOT(ISERROR(SEARCH("False",E43)))</formula>
    </cfRule>
  </conditionalFormatting>
  <conditionalFormatting sqref="E22:CN22">
    <cfRule type="cellIs" dxfId="30" priority="217" operator="lessThan">
      <formula>0.95</formula>
    </cfRule>
  </conditionalFormatting>
  <conditionalFormatting sqref="E18:CN18">
    <cfRule type="cellIs" dxfId="29" priority="216" operator="lessThan">
      <formula>1</formula>
    </cfRule>
  </conditionalFormatting>
  <conditionalFormatting sqref="E25:CN25">
    <cfRule type="cellIs" dxfId="28" priority="215" operator="lessThan">
      <formula>0.95</formula>
    </cfRule>
  </conditionalFormatting>
  <conditionalFormatting sqref="E34:CN34">
    <cfRule type="cellIs" dxfId="27" priority="48" operator="greaterThan">
      <formula>1</formula>
    </cfRule>
    <cfRule type="cellIs" dxfId="26" priority="49" operator="lessThan">
      <formula>1</formula>
    </cfRule>
  </conditionalFormatting>
  <conditionalFormatting sqref="W16 CI16">
    <cfRule type="expression" dxfId="25" priority="37">
      <formula>W7+W9&lt;&gt;W16</formula>
    </cfRule>
  </conditionalFormatting>
  <conditionalFormatting sqref="W15 CI15">
    <cfRule type="expression" dxfId="24" priority="36">
      <formula>W16+W17&lt;&gt;W15</formula>
    </cfRule>
  </conditionalFormatting>
  <conditionalFormatting sqref="CH16">
    <cfRule type="expression" dxfId="23" priority="30">
      <formula>CH7+CH9&lt;&gt;CH16</formula>
    </cfRule>
  </conditionalFormatting>
  <conditionalFormatting sqref="CH16">
    <cfRule type="expression" dxfId="22" priority="29">
      <formula>CH7+CH9&lt;&gt;CH16</formula>
    </cfRule>
  </conditionalFormatting>
  <conditionalFormatting sqref="CD16">
    <cfRule type="expression" dxfId="21" priority="28">
      <formula>CD7+CD9&lt;&gt;CD16</formula>
    </cfRule>
  </conditionalFormatting>
  <conditionalFormatting sqref="CD16">
    <cfRule type="expression" dxfId="20" priority="27">
      <formula>CD7+CD9&lt;&gt;CD16</formula>
    </cfRule>
  </conditionalFormatting>
  <conditionalFormatting sqref="G16">
    <cfRule type="expression" dxfId="19" priority="26">
      <formula>G7+G9&lt;&gt;G16</formula>
    </cfRule>
  </conditionalFormatting>
  <conditionalFormatting sqref="G15">
    <cfRule type="expression" dxfId="18" priority="25">
      <formula>G16+G17&lt;&gt;G15</formula>
    </cfRule>
  </conditionalFormatting>
  <conditionalFormatting sqref="BG16">
    <cfRule type="expression" dxfId="17" priority="24">
      <formula>BG7+BG9&lt;&gt;BG16</formula>
    </cfRule>
  </conditionalFormatting>
  <conditionalFormatting sqref="AU16">
    <cfRule type="expression" dxfId="16" priority="23">
      <formula>AU7+AU9&lt;&gt;AU16</formula>
    </cfRule>
  </conditionalFormatting>
  <conditionalFormatting sqref="AU15">
    <cfRule type="expression" dxfId="15" priority="22">
      <formula>AU16+AU17&lt;&gt;AU15</formula>
    </cfRule>
  </conditionalFormatting>
  <conditionalFormatting sqref="CM16">
    <cfRule type="expression" dxfId="14" priority="21">
      <formula>CM7+CM9&lt;&gt;CM16</formula>
    </cfRule>
  </conditionalFormatting>
  <conditionalFormatting sqref="CM15">
    <cfRule type="expression" dxfId="13" priority="20">
      <formula>CM16+CM17&lt;&gt;CM15</formula>
    </cfRule>
  </conditionalFormatting>
  <conditionalFormatting sqref="AE16">
    <cfRule type="expression" dxfId="12" priority="19">
      <formula>AE7+AE9&lt;&gt;AE16</formula>
    </cfRule>
  </conditionalFormatting>
  <conditionalFormatting sqref="AI16">
    <cfRule type="expression" dxfId="11" priority="18">
      <formula>AI7+AI9&lt;&gt;AI16</formula>
    </cfRule>
  </conditionalFormatting>
  <conditionalFormatting sqref="BS16">
    <cfRule type="expression" dxfId="10" priority="17">
      <formula>BS7+BS9&lt;&gt;BS16</formula>
    </cfRule>
  </conditionalFormatting>
  <conditionalFormatting sqref="CE16">
    <cfRule type="expression" dxfId="9" priority="14">
      <formula>CE7+CE9&lt;&gt;CE16</formula>
    </cfRule>
  </conditionalFormatting>
  <conditionalFormatting sqref="CE16">
    <cfRule type="expression" dxfId="8" priority="13">
      <formula>CE7+CE9&lt;&gt;CE16</formula>
    </cfRule>
  </conditionalFormatting>
  <conditionalFormatting sqref="CF16">
    <cfRule type="expression" dxfId="7" priority="8">
      <formula>CF7+CF9&lt;&gt;CF16</formula>
    </cfRule>
  </conditionalFormatting>
  <conditionalFormatting sqref="CF16">
    <cfRule type="expression" dxfId="6" priority="7">
      <formula>CF7+CF9&lt;&gt;CF16</formula>
    </cfRule>
  </conditionalFormatting>
  <conditionalFormatting sqref="AL16">
    <cfRule type="expression" dxfId="5" priority="6">
      <formula>AL7+AL9&lt;&gt;AL16</formula>
    </cfRule>
  </conditionalFormatting>
  <conditionalFormatting sqref="AL16">
    <cfRule type="expression" dxfId="4" priority="5">
      <formula>AL7+AL9&lt;&gt;AL16</formula>
    </cfRule>
  </conditionalFormatting>
  <conditionalFormatting sqref="AD16">
    <cfRule type="expression" dxfId="3" priority="4">
      <formula>AD7+AD9&lt;&gt;AD16</formula>
    </cfRule>
  </conditionalFormatting>
  <conditionalFormatting sqref="AH16">
    <cfRule type="expression" dxfId="2" priority="3">
      <formula>AH7+AH9&lt;&gt;AH16</formula>
    </cfRule>
  </conditionalFormatting>
  <conditionalFormatting sqref="BR16">
    <cfRule type="expression" dxfId="1" priority="2">
      <formula>BR7+BR9&lt;&gt;BR16</formula>
    </cfRule>
  </conditionalFormatting>
  <conditionalFormatting sqref="BF16">
    <cfRule type="expression" dxfId="0" priority="1">
      <formula>BF7+#REF!&lt;&gt;BF16</formula>
    </cfRule>
  </conditionalFormatting>
  <pageMargins left="0.7" right="0.7" top="0.75" bottom="0.75" header="0.3" footer="0.3"/>
  <pageSetup orientation="portrait" r:id="rId1"/>
  <headerFooter differentOddEven="1" differentFirst="1">
    <oddFooter>&amp;C  Internal  Internal  Internal  Internal  Internal  Internal  Internal  Restricted&amp;L&amp;"vodafone rg,Regular"&amp;8&amp;K666666C2 – Vodafone Idea Internal</oddFooter>
    <evenFooter>&amp;C  Internal  Internal  Internal  Internal  Internal  Internal  Internal  Restricted&amp;L&amp;"vodafone rg,Regular"&amp;8&amp;K666666C2 – Vodafone Idea Internal</evenFooter>
    <firstFooter>&amp;L&amp;"vodafone rg,Regular"&amp;8&amp;K666666C2 – Vodafone Idea Internal</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B2" sqref="B2"/>
    </sheetView>
  </sheetViews>
  <sheetFormatPr defaultRowHeight="12.75" x14ac:dyDescent="0.2"/>
  <cols>
    <col min="10" max="10" width="34.85546875" customWidth="1"/>
  </cols>
  <sheetData>
    <row r="1" spans="1:12" ht="15" x14ac:dyDescent="0.2">
      <c r="A1" s="234" t="s">
        <v>161</v>
      </c>
      <c r="B1" s="236" t="s">
        <v>117</v>
      </c>
      <c r="C1" s="237"/>
      <c r="D1" s="237"/>
      <c r="E1" s="237"/>
      <c r="F1" s="237"/>
      <c r="G1" s="237"/>
    </row>
    <row r="2" spans="1:12" ht="15.75" thickBot="1" x14ac:dyDescent="0.25">
      <c r="A2" s="235"/>
      <c r="B2" s="100" t="s">
        <v>1</v>
      </c>
      <c r="C2" s="100" t="s">
        <v>165</v>
      </c>
      <c r="D2" s="100" t="s">
        <v>4</v>
      </c>
      <c r="E2" s="100" t="s">
        <v>6</v>
      </c>
      <c r="F2" s="100" t="s">
        <v>166</v>
      </c>
      <c r="G2" s="100" t="s">
        <v>19</v>
      </c>
    </row>
    <row r="3" spans="1:12" ht="67.5" x14ac:dyDescent="0.2">
      <c r="A3" s="108" t="s">
        <v>220</v>
      </c>
      <c r="B3" s="232" t="s">
        <v>159</v>
      </c>
      <c r="C3" s="232" t="s">
        <v>159</v>
      </c>
      <c r="D3" s="110" t="s">
        <v>222</v>
      </c>
      <c r="E3" s="232" t="s">
        <v>159</v>
      </c>
      <c r="F3" s="232" t="s">
        <v>159</v>
      </c>
      <c r="G3" s="232" t="s">
        <v>159</v>
      </c>
    </row>
    <row r="4" spans="1:12" ht="27.75" thickBot="1" x14ac:dyDescent="0.25">
      <c r="A4" s="109" t="s">
        <v>221</v>
      </c>
      <c r="B4" s="233"/>
      <c r="C4" s="233"/>
      <c r="D4" s="111">
        <v>-1.1000000000000001E-3</v>
      </c>
      <c r="E4" s="233"/>
      <c r="F4" s="233"/>
      <c r="G4" s="233"/>
    </row>
    <row r="5" spans="1:12" ht="67.5" x14ac:dyDescent="0.2">
      <c r="A5" s="108" t="s">
        <v>119</v>
      </c>
      <c r="B5" s="232" t="s">
        <v>159</v>
      </c>
      <c r="C5" s="232" t="s">
        <v>159</v>
      </c>
      <c r="D5" s="232" t="s">
        <v>159</v>
      </c>
      <c r="E5" s="232" t="s">
        <v>159</v>
      </c>
      <c r="F5" s="110" t="s">
        <v>222</v>
      </c>
      <c r="G5" s="232" t="s">
        <v>159</v>
      </c>
    </row>
    <row r="6" spans="1:12" ht="41.25" thickBot="1" x14ac:dyDescent="0.25">
      <c r="A6" s="109" t="s">
        <v>223</v>
      </c>
      <c r="B6" s="233"/>
      <c r="C6" s="233"/>
      <c r="D6" s="233"/>
      <c r="E6" s="233"/>
      <c r="F6" s="111">
        <v>-0.92849999999999999</v>
      </c>
      <c r="G6" s="233"/>
    </row>
    <row r="7" spans="1:12" ht="121.5" x14ac:dyDescent="0.2">
      <c r="A7" s="108" t="s">
        <v>155</v>
      </c>
      <c r="B7" s="232" t="s">
        <v>159</v>
      </c>
      <c r="C7" s="232" t="s">
        <v>159</v>
      </c>
      <c r="D7" s="232" t="s">
        <v>159</v>
      </c>
      <c r="E7" s="232" t="s">
        <v>159</v>
      </c>
      <c r="F7" s="232" t="s">
        <v>159</v>
      </c>
      <c r="G7" s="110" t="s">
        <v>222</v>
      </c>
    </row>
    <row r="8" spans="1:12" ht="41.25" thickBot="1" x14ac:dyDescent="0.25">
      <c r="A8" s="109" t="s">
        <v>223</v>
      </c>
      <c r="B8" s="233"/>
      <c r="C8" s="233"/>
      <c r="D8" s="233"/>
      <c r="E8" s="233"/>
      <c r="F8" s="233"/>
      <c r="G8" s="111">
        <v>-0.90749999999999997</v>
      </c>
    </row>
    <row r="9" spans="1:12" ht="189" x14ac:dyDescent="0.2">
      <c r="A9" s="108" t="s">
        <v>60</v>
      </c>
      <c r="B9" s="110" t="s">
        <v>222</v>
      </c>
      <c r="C9" s="232" t="s">
        <v>159</v>
      </c>
      <c r="D9" s="232" t="s">
        <v>159</v>
      </c>
      <c r="E9" s="232" t="s">
        <v>159</v>
      </c>
      <c r="F9" s="232" t="s">
        <v>159</v>
      </c>
      <c r="G9" s="232" t="s">
        <v>159</v>
      </c>
    </row>
    <row r="10" spans="1:12" ht="95.25" thickBot="1" x14ac:dyDescent="0.25">
      <c r="A10" s="109" t="s">
        <v>224</v>
      </c>
      <c r="B10" s="111">
        <v>-0.99929999999999997</v>
      </c>
      <c r="C10" s="233"/>
      <c r="D10" s="233"/>
      <c r="E10" s="233"/>
      <c r="F10" s="233"/>
      <c r="G10" s="233"/>
    </row>
    <row r="11" spans="1:12" ht="135" x14ac:dyDescent="0.2">
      <c r="A11" s="108" t="s">
        <v>225</v>
      </c>
      <c r="B11" s="232" t="s">
        <v>159</v>
      </c>
      <c r="C11" s="110" t="s">
        <v>222</v>
      </c>
      <c r="D11" s="112" t="s">
        <v>227</v>
      </c>
      <c r="E11" s="110" t="s">
        <v>222</v>
      </c>
      <c r="F11" s="232" t="s">
        <v>159</v>
      </c>
      <c r="G11" s="232" t="s">
        <v>159</v>
      </c>
    </row>
    <row r="12" spans="1:12" ht="27.75" thickBot="1" x14ac:dyDescent="0.25">
      <c r="A12" s="109" t="s">
        <v>226</v>
      </c>
      <c r="B12" s="233"/>
      <c r="C12" s="111">
        <v>-0.87980000000000003</v>
      </c>
      <c r="D12" s="113">
        <v>-0.99939999999999996</v>
      </c>
      <c r="E12" s="111">
        <v>-0.99990000000000001</v>
      </c>
      <c r="F12" s="233"/>
      <c r="G12" s="233"/>
    </row>
    <row r="13" spans="1:12" x14ac:dyDescent="0.2">
      <c r="J13" s="230" t="s">
        <v>118</v>
      </c>
      <c r="K13" s="228" t="s">
        <v>117</v>
      </c>
      <c r="L13" s="229"/>
    </row>
    <row r="14" spans="1:12" x14ac:dyDescent="0.2">
      <c r="J14" s="231"/>
      <c r="K14" s="119" t="s">
        <v>4</v>
      </c>
      <c r="L14" s="120" t="s">
        <v>18</v>
      </c>
    </row>
    <row r="15" spans="1:12" ht="24.75" customHeight="1" x14ac:dyDescent="0.2">
      <c r="J15" s="115" t="s">
        <v>225</v>
      </c>
      <c r="K15" s="88">
        <v>99.8</v>
      </c>
      <c r="L15" s="114"/>
    </row>
    <row r="16" spans="1:12" ht="26.25" thickBot="1" x14ac:dyDescent="0.25">
      <c r="J16" s="116" t="s">
        <v>228</v>
      </c>
      <c r="K16" s="117"/>
      <c r="L16" s="118">
        <v>94.98</v>
      </c>
    </row>
  </sheetData>
  <mergeCells count="27">
    <mergeCell ref="A1:A2"/>
    <mergeCell ref="B1:G1"/>
    <mergeCell ref="B3:B4"/>
    <mergeCell ref="C3:C4"/>
    <mergeCell ref="E3:E4"/>
    <mergeCell ref="F3:F4"/>
    <mergeCell ref="G3:G4"/>
    <mergeCell ref="B11:B12"/>
    <mergeCell ref="F11:F12"/>
    <mergeCell ref="G11:G12"/>
    <mergeCell ref="B5:B6"/>
    <mergeCell ref="C5:C6"/>
    <mergeCell ref="D5:D6"/>
    <mergeCell ref="E5:E6"/>
    <mergeCell ref="G5:G6"/>
    <mergeCell ref="B7:B8"/>
    <mergeCell ref="C7:C8"/>
    <mergeCell ref="D7:D8"/>
    <mergeCell ref="E7:E8"/>
    <mergeCell ref="F7:F8"/>
    <mergeCell ref="K13:L13"/>
    <mergeCell ref="J13:J14"/>
    <mergeCell ref="C9:C10"/>
    <mergeCell ref="D9:D10"/>
    <mergeCell ref="E9:E10"/>
    <mergeCell ref="F9:F10"/>
    <mergeCell ref="G9:G10"/>
  </mergeCells>
  <pageMargins left="0.7" right="0.7" top="0.75" bottom="0.75" header="0.3" footer="0.3"/>
  <pageSetup orientation="portrait" r:id="rId1"/>
  <headerFooter differentOddEven="1" differentFirst="1">
    <oddFooter>&amp;L&amp;"vodafone rg,Regular"&amp;8&amp;K666666C2 – Vodafone Idea Internal</oddFooter>
    <evenFooter>&amp;L&amp;"vodafone rg,Regular"&amp;8&amp;K666666C2 – Vodafone Idea Internal</evenFooter>
    <firstFooter>&amp;L&amp;"vodafone rg,Regular"&amp;8&amp;K666666C2 – Vodafone Idea Internal</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topLeftCell="A11" zoomScale="90" zoomScaleNormal="90" workbookViewId="0">
      <selection activeCell="F16" sqref="F16:L22"/>
    </sheetView>
  </sheetViews>
  <sheetFormatPr defaultRowHeight="12.75" x14ac:dyDescent="0.2"/>
  <cols>
    <col min="1" max="4" width="9.140625" customWidth="1"/>
    <col min="6" max="6" width="40.7109375" customWidth="1"/>
    <col min="7" max="8" width="11.140625" style="81" customWidth="1"/>
    <col min="9" max="11" width="10.140625" style="81" customWidth="1"/>
    <col min="12" max="12" width="10.85546875" style="81" customWidth="1"/>
    <col min="13" max="13" width="11.7109375" style="81" customWidth="1"/>
    <col min="14" max="14" width="15.5703125" style="81" customWidth="1"/>
    <col min="15" max="17" width="8.85546875" style="81" customWidth="1"/>
    <col min="18" max="18" width="13.85546875" style="81" customWidth="1"/>
    <col min="20" max="20" width="14.28515625" bestFit="1" customWidth="1"/>
    <col min="21" max="21" width="12" bestFit="1" customWidth="1"/>
    <col min="22" max="22" width="51.28515625" customWidth="1"/>
  </cols>
  <sheetData>
    <row r="1" spans="1:22" ht="13.5" thickBot="1" x14ac:dyDescent="0.25">
      <c r="C1" s="91"/>
    </row>
    <row r="2" spans="1:22" ht="15" x14ac:dyDescent="0.2">
      <c r="A2" s="87" t="s">
        <v>117</v>
      </c>
      <c r="B2" s="87" t="s">
        <v>163</v>
      </c>
      <c r="C2" s="91"/>
      <c r="F2" s="234" t="s">
        <v>161</v>
      </c>
      <c r="G2" s="236" t="s">
        <v>117</v>
      </c>
      <c r="H2" s="239"/>
      <c r="I2" s="239"/>
      <c r="J2" s="239"/>
      <c r="K2" s="239"/>
      <c r="L2" s="239"/>
      <c r="M2" s="239"/>
      <c r="N2" s="239"/>
      <c r="O2" s="239"/>
      <c r="P2" s="239"/>
      <c r="Q2" s="240"/>
    </row>
    <row r="3" spans="1:22" ht="15.75" thickBot="1" x14ac:dyDescent="0.25">
      <c r="A3" s="88" t="s">
        <v>1</v>
      </c>
      <c r="B3" s="88" t="s">
        <v>162</v>
      </c>
      <c r="C3" s="91"/>
      <c r="F3" s="238"/>
      <c r="G3" s="100" t="s">
        <v>165</v>
      </c>
      <c r="H3" s="100" t="s">
        <v>15</v>
      </c>
      <c r="I3" s="100" t="s">
        <v>4</v>
      </c>
      <c r="J3" s="100" t="s">
        <v>5</v>
      </c>
      <c r="K3" s="100" t="s">
        <v>166</v>
      </c>
      <c r="L3" s="100" t="s">
        <v>167</v>
      </c>
      <c r="M3" s="100" t="s">
        <v>168</v>
      </c>
      <c r="N3" s="100" t="s">
        <v>12</v>
      </c>
      <c r="O3" s="100" t="s">
        <v>164</v>
      </c>
      <c r="P3" s="100" t="s">
        <v>110</v>
      </c>
      <c r="Q3" s="100" t="s">
        <v>19</v>
      </c>
    </row>
    <row r="4" spans="1:22" ht="32.25" customHeight="1" thickBot="1" x14ac:dyDescent="0.25">
      <c r="A4" s="88" t="s">
        <v>2</v>
      </c>
      <c r="B4" s="88" t="s">
        <v>162</v>
      </c>
      <c r="C4" s="91"/>
      <c r="E4" s="81" t="s">
        <v>194</v>
      </c>
      <c r="F4" s="102" t="s">
        <v>169</v>
      </c>
      <c r="G4" s="90" t="s">
        <v>170</v>
      </c>
      <c r="H4" s="90" t="s">
        <v>180</v>
      </c>
      <c r="I4" s="89" t="s">
        <v>159</v>
      </c>
      <c r="J4" s="89" t="s">
        <v>159</v>
      </c>
      <c r="K4" s="89" t="s">
        <v>159</v>
      </c>
      <c r="L4" s="89" t="s">
        <v>159</v>
      </c>
      <c r="M4" s="89" t="s">
        <v>159</v>
      </c>
      <c r="N4" s="89" t="s">
        <v>159</v>
      </c>
      <c r="O4" s="89" t="s">
        <v>159</v>
      </c>
      <c r="P4" s="89" t="s">
        <v>159</v>
      </c>
      <c r="Q4" s="89" t="s">
        <v>159</v>
      </c>
      <c r="R4" s="101">
        <v>200000</v>
      </c>
      <c r="T4" s="104" t="s">
        <v>196</v>
      </c>
      <c r="U4" s="104" t="s">
        <v>201</v>
      </c>
      <c r="V4" s="104" t="s">
        <v>197</v>
      </c>
    </row>
    <row r="5" spans="1:22" s="81" customFormat="1" ht="31.5" customHeight="1" thickBot="1" x14ac:dyDescent="0.25">
      <c r="A5" s="88" t="s">
        <v>7</v>
      </c>
      <c r="B5" s="88" t="s">
        <v>162</v>
      </c>
      <c r="C5" s="91"/>
      <c r="E5" s="81" t="s">
        <v>195</v>
      </c>
      <c r="F5" s="102" t="s">
        <v>171</v>
      </c>
      <c r="G5" s="89" t="s">
        <v>159</v>
      </c>
      <c r="H5" s="89" t="s">
        <v>159</v>
      </c>
      <c r="I5" s="89" t="s">
        <v>159</v>
      </c>
      <c r="J5" s="89" t="s">
        <v>159</v>
      </c>
      <c r="K5" s="90" t="s">
        <v>185</v>
      </c>
      <c r="L5" s="89" t="s">
        <v>159</v>
      </c>
      <c r="M5" s="89" t="s">
        <v>159</v>
      </c>
      <c r="N5" s="89" t="s">
        <v>159</v>
      </c>
      <c r="O5" s="89" t="s">
        <v>159</v>
      </c>
      <c r="P5" s="89" t="s">
        <v>159</v>
      </c>
      <c r="Q5" s="89" t="s">
        <v>159</v>
      </c>
      <c r="R5" s="101">
        <v>100000</v>
      </c>
      <c r="T5" s="105" t="s">
        <v>193</v>
      </c>
      <c r="U5" s="106">
        <v>700000</v>
      </c>
      <c r="V5" s="107" t="s">
        <v>198</v>
      </c>
    </row>
    <row r="6" spans="1:22" ht="44.25" customHeight="1" thickBot="1" x14ac:dyDescent="0.25">
      <c r="A6" s="88" t="s">
        <v>15</v>
      </c>
      <c r="B6" s="88" t="s">
        <v>162</v>
      </c>
      <c r="C6" s="91"/>
      <c r="E6" s="81" t="s">
        <v>193</v>
      </c>
      <c r="F6" s="102" t="s">
        <v>172</v>
      </c>
      <c r="G6" s="90" t="s">
        <v>178</v>
      </c>
      <c r="H6" s="89" t="s">
        <v>159</v>
      </c>
      <c r="I6" s="89" t="s">
        <v>159</v>
      </c>
      <c r="J6" s="90" t="s">
        <v>184</v>
      </c>
      <c r="K6" s="89" t="s">
        <v>159</v>
      </c>
      <c r="L6" s="89" t="s">
        <v>159</v>
      </c>
      <c r="M6" s="89" t="s">
        <v>159</v>
      </c>
      <c r="N6" s="89" t="s">
        <v>159</v>
      </c>
      <c r="O6" s="90" t="s">
        <v>189</v>
      </c>
      <c r="P6" s="89" t="s">
        <v>159</v>
      </c>
      <c r="Q6" s="89" t="s">
        <v>159</v>
      </c>
      <c r="R6" s="101">
        <v>300000</v>
      </c>
      <c r="T6" s="105" t="s">
        <v>194</v>
      </c>
      <c r="U6" s="106">
        <v>950000</v>
      </c>
      <c r="V6" s="107" t="s">
        <v>199</v>
      </c>
    </row>
    <row r="7" spans="1:22" ht="41.25" customHeight="1" thickBot="1" x14ac:dyDescent="0.25">
      <c r="A7" s="88" t="s">
        <v>3</v>
      </c>
      <c r="B7" s="88" t="s">
        <v>162</v>
      </c>
      <c r="C7" s="91"/>
      <c r="E7" s="81" t="s">
        <v>193</v>
      </c>
      <c r="F7" s="102" t="s">
        <v>173</v>
      </c>
      <c r="G7" s="90" t="s">
        <v>179</v>
      </c>
      <c r="H7" s="89" t="s">
        <v>159</v>
      </c>
      <c r="I7" s="89" t="s">
        <v>159</v>
      </c>
      <c r="J7" s="89" t="s">
        <v>159</v>
      </c>
      <c r="K7" s="89" t="s">
        <v>159</v>
      </c>
      <c r="L7" s="89" t="s">
        <v>159</v>
      </c>
      <c r="M7" s="90" t="s">
        <v>187</v>
      </c>
      <c r="N7" s="89" t="s">
        <v>159</v>
      </c>
      <c r="O7" s="89" t="s">
        <v>159</v>
      </c>
      <c r="P7" s="90" t="s">
        <v>190</v>
      </c>
      <c r="Q7" s="89" t="s">
        <v>159</v>
      </c>
      <c r="R7" s="101">
        <v>300000</v>
      </c>
      <c r="T7" s="105" t="s">
        <v>195</v>
      </c>
      <c r="U7" s="106">
        <v>100000</v>
      </c>
      <c r="V7" s="107" t="s">
        <v>200</v>
      </c>
    </row>
    <row r="8" spans="1:22" ht="41.25" customHeight="1" thickBot="1" x14ac:dyDescent="0.25">
      <c r="A8" s="88" t="s">
        <v>4</v>
      </c>
      <c r="B8" s="88" t="s">
        <v>162</v>
      </c>
      <c r="C8" s="91"/>
      <c r="E8" s="81" t="s">
        <v>193</v>
      </c>
      <c r="F8" s="102" t="s">
        <v>175</v>
      </c>
      <c r="G8" s="89" t="s">
        <v>159</v>
      </c>
      <c r="H8" s="89" t="s">
        <v>159</v>
      </c>
      <c r="I8" s="90" t="s">
        <v>181</v>
      </c>
      <c r="J8" s="89" t="s">
        <v>159</v>
      </c>
      <c r="K8" s="89" t="s">
        <v>159</v>
      </c>
      <c r="L8" s="89" t="s">
        <v>159</v>
      </c>
      <c r="M8" s="89" t="s">
        <v>159</v>
      </c>
      <c r="N8" s="89" t="s">
        <v>159</v>
      </c>
      <c r="O8" s="89" t="s">
        <v>159</v>
      </c>
      <c r="P8" s="89" t="s">
        <v>159</v>
      </c>
      <c r="Q8" s="89" t="s">
        <v>159</v>
      </c>
      <c r="R8" s="101">
        <v>100000</v>
      </c>
      <c r="U8" s="81"/>
    </row>
    <row r="9" spans="1:22" ht="66" customHeight="1" thickBot="1" x14ac:dyDescent="0.25">
      <c r="A9" s="88" t="s">
        <v>5</v>
      </c>
      <c r="B9" s="88" t="s">
        <v>162</v>
      </c>
      <c r="C9" s="91"/>
      <c r="E9" s="81" t="s">
        <v>194</v>
      </c>
      <c r="F9" s="102" t="s">
        <v>174</v>
      </c>
      <c r="G9" s="89" t="s">
        <v>159</v>
      </c>
      <c r="H9" s="89" t="s">
        <v>159</v>
      </c>
      <c r="I9" s="90" t="s">
        <v>182</v>
      </c>
      <c r="J9" s="89" t="s">
        <v>159</v>
      </c>
      <c r="K9" s="89" t="s">
        <v>159</v>
      </c>
      <c r="L9" s="89" t="s">
        <v>159</v>
      </c>
      <c r="M9" s="89" t="s">
        <v>159</v>
      </c>
      <c r="N9" s="89" t="s">
        <v>159</v>
      </c>
      <c r="O9" s="89" t="s">
        <v>159</v>
      </c>
      <c r="P9" s="89" t="s">
        <v>159</v>
      </c>
      <c r="Q9" s="89" t="s">
        <v>159</v>
      </c>
      <c r="R9" s="101">
        <v>100000</v>
      </c>
    </row>
    <row r="10" spans="1:22" ht="44.25" customHeight="1" thickBot="1" x14ac:dyDescent="0.25">
      <c r="A10" s="88" t="s">
        <v>6</v>
      </c>
      <c r="B10" s="88" t="s">
        <v>162</v>
      </c>
      <c r="C10" s="91"/>
      <c r="E10" s="81" t="s">
        <v>194</v>
      </c>
      <c r="F10" s="102" t="s">
        <v>176</v>
      </c>
      <c r="G10" s="89" t="s">
        <v>159</v>
      </c>
      <c r="H10" s="89" t="s">
        <v>159</v>
      </c>
      <c r="I10" s="92" t="s">
        <v>183</v>
      </c>
      <c r="J10" s="89" t="s">
        <v>159</v>
      </c>
      <c r="K10" s="89" t="s">
        <v>159</v>
      </c>
      <c r="L10" s="90" t="s">
        <v>186</v>
      </c>
      <c r="M10" s="89" t="s">
        <v>159</v>
      </c>
      <c r="N10" s="92" t="s">
        <v>188</v>
      </c>
      <c r="O10" s="89" t="s">
        <v>159</v>
      </c>
      <c r="P10" s="89" t="s">
        <v>159</v>
      </c>
      <c r="Q10" s="90" t="s">
        <v>191</v>
      </c>
      <c r="R10" s="101">
        <v>550000</v>
      </c>
    </row>
    <row r="11" spans="1:22" s="81" customFormat="1" ht="30.75" thickBot="1" x14ac:dyDescent="0.25">
      <c r="A11" s="88" t="s">
        <v>8</v>
      </c>
      <c r="B11" s="88" t="s">
        <v>162</v>
      </c>
      <c r="E11" s="81" t="s">
        <v>194</v>
      </c>
      <c r="F11" s="102" t="s">
        <v>177</v>
      </c>
      <c r="G11" s="89" t="s">
        <v>159</v>
      </c>
      <c r="H11" s="89" t="s">
        <v>159</v>
      </c>
      <c r="I11" s="89" t="s">
        <v>159</v>
      </c>
      <c r="J11" s="89" t="s">
        <v>159</v>
      </c>
      <c r="K11" s="89" t="s">
        <v>159</v>
      </c>
      <c r="L11" s="89" t="s">
        <v>159</v>
      </c>
      <c r="M11" s="89" t="s">
        <v>159</v>
      </c>
      <c r="N11" s="89" t="s">
        <v>159</v>
      </c>
      <c r="O11" s="89" t="s">
        <v>159</v>
      </c>
      <c r="P11" s="89" t="s">
        <v>159</v>
      </c>
      <c r="Q11" s="90" t="s">
        <v>192</v>
      </c>
      <c r="R11" s="101">
        <v>100000</v>
      </c>
    </row>
    <row r="12" spans="1:22" x14ac:dyDescent="0.2">
      <c r="A12" s="88" t="s">
        <v>17</v>
      </c>
      <c r="B12" s="88" t="s">
        <v>162</v>
      </c>
      <c r="C12" s="81"/>
    </row>
    <row r="13" spans="1:22" x14ac:dyDescent="0.2">
      <c r="A13" s="88" t="s">
        <v>9</v>
      </c>
      <c r="B13" s="88" t="s">
        <v>162</v>
      </c>
      <c r="C13" s="81"/>
      <c r="G13" s="101">
        <v>300000</v>
      </c>
      <c r="H13" s="101">
        <v>100000</v>
      </c>
      <c r="I13" s="101">
        <v>400000</v>
      </c>
      <c r="J13" s="101">
        <v>100000</v>
      </c>
      <c r="K13" s="101">
        <v>100000</v>
      </c>
      <c r="L13" s="101">
        <v>100000</v>
      </c>
      <c r="M13" s="101">
        <v>100000</v>
      </c>
      <c r="N13" s="101">
        <v>150000</v>
      </c>
      <c r="O13" s="101">
        <v>100000</v>
      </c>
      <c r="P13" s="101">
        <v>100000</v>
      </c>
      <c r="Q13" s="101">
        <v>200000</v>
      </c>
    </row>
    <row r="14" spans="1:22" x14ac:dyDescent="0.2">
      <c r="A14" s="88" t="s">
        <v>10</v>
      </c>
      <c r="B14" s="88" t="s">
        <v>162</v>
      </c>
      <c r="C14" s="81"/>
    </row>
    <row r="15" spans="1:22" ht="13.5" thickBot="1" x14ac:dyDescent="0.25">
      <c r="A15" s="88" t="s">
        <v>11</v>
      </c>
      <c r="B15" s="88" t="s">
        <v>162</v>
      </c>
      <c r="C15" s="81"/>
      <c r="R15" s="103">
        <f>SUM(R4:R11)</f>
        <v>1750000</v>
      </c>
    </row>
    <row r="16" spans="1:22" ht="15" x14ac:dyDescent="0.2">
      <c r="A16" s="88" t="s">
        <v>22</v>
      </c>
      <c r="B16" s="88" t="s">
        <v>162</v>
      </c>
      <c r="C16" s="81"/>
      <c r="F16" s="234" t="s">
        <v>161</v>
      </c>
      <c r="G16" s="236" t="s">
        <v>117</v>
      </c>
      <c r="H16" s="239"/>
      <c r="I16" s="239"/>
      <c r="J16" s="239"/>
      <c r="K16" s="239"/>
      <c r="L16" s="239"/>
    </row>
    <row r="17" spans="1:13" ht="15.75" thickBot="1" x14ac:dyDescent="0.25">
      <c r="A17" s="88" t="s">
        <v>12</v>
      </c>
      <c r="B17" s="88" t="s">
        <v>162</v>
      </c>
      <c r="C17" s="81"/>
      <c r="F17" s="238"/>
      <c r="G17" s="100" t="s">
        <v>1</v>
      </c>
      <c r="H17" s="100" t="s">
        <v>165</v>
      </c>
      <c r="I17" s="100" t="s">
        <v>4</v>
      </c>
      <c r="J17" s="100" t="s">
        <v>6</v>
      </c>
      <c r="K17" s="100" t="s">
        <v>166</v>
      </c>
      <c r="L17" s="100" t="s">
        <v>19</v>
      </c>
    </row>
    <row r="18" spans="1:13" ht="30.75" thickBot="1" x14ac:dyDescent="0.25">
      <c r="A18" s="88" t="s">
        <v>13</v>
      </c>
      <c r="B18" s="88" t="s">
        <v>162</v>
      </c>
      <c r="C18" s="81"/>
      <c r="E18" s="81" t="s">
        <v>194</v>
      </c>
      <c r="F18" s="102" t="s">
        <v>169</v>
      </c>
      <c r="G18" s="89" t="s">
        <v>159</v>
      </c>
      <c r="H18" s="89" t="s">
        <v>159</v>
      </c>
      <c r="I18" s="90" t="s">
        <v>203</v>
      </c>
      <c r="J18" s="89" t="s">
        <v>159</v>
      </c>
      <c r="K18" s="89" t="s">
        <v>159</v>
      </c>
      <c r="L18" s="89" t="s">
        <v>159</v>
      </c>
      <c r="M18" s="101">
        <v>100000</v>
      </c>
    </row>
    <row r="19" spans="1:13" ht="30.75" thickBot="1" x14ac:dyDescent="0.25">
      <c r="A19" s="88" t="s">
        <v>14</v>
      </c>
      <c r="B19" s="88" t="s">
        <v>162</v>
      </c>
      <c r="C19" s="81"/>
      <c r="E19" s="81" t="s">
        <v>193</v>
      </c>
      <c r="F19" s="102" t="s">
        <v>172</v>
      </c>
      <c r="G19" s="89" t="s">
        <v>159</v>
      </c>
      <c r="H19" s="89" t="s">
        <v>159</v>
      </c>
      <c r="I19" s="89" t="s">
        <v>159</v>
      </c>
      <c r="J19" s="89" t="s">
        <v>159</v>
      </c>
      <c r="K19" s="90" t="s">
        <v>207</v>
      </c>
      <c r="L19" s="89" t="s">
        <v>159</v>
      </c>
      <c r="M19" s="101">
        <v>100000</v>
      </c>
    </row>
    <row r="20" spans="1:13" ht="41.25" thickBot="1" x14ac:dyDescent="0.25">
      <c r="A20" s="88" t="s">
        <v>16</v>
      </c>
      <c r="B20" s="88" t="s">
        <v>162</v>
      </c>
      <c r="C20" s="81"/>
      <c r="E20" s="81" t="s">
        <v>193</v>
      </c>
      <c r="F20" s="102" t="s">
        <v>173</v>
      </c>
      <c r="G20" s="89" t="s">
        <v>159</v>
      </c>
      <c r="H20" s="89" t="s">
        <v>159</v>
      </c>
      <c r="I20" s="89" t="s">
        <v>159</v>
      </c>
      <c r="J20" s="89" t="s">
        <v>159</v>
      </c>
      <c r="K20" s="89" t="s">
        <v>159</v>
      </c>
      <c r="L20" s="90" t="s">
        <v>208</v>
      </c>
      <c r="M20" s="101">
        <v>100000</v>
      </c>
    </row>
    <row r="21" spans="1:13" ht="68.25" thickBot="1" x14ac:dyDescent="0.25">
      <c r="A21" s="88" t="s">
        <v>18</v>
      </c>
      <c r="B21" s="88" t="s">
        <v>162</v>
      </c>
      <c r="C21" s="81"/>
      <c r="E21" s="81" t="s">
        <v>194</v>
      </c>
      <c r="F21" s="102" t="s">
        <v>174</v>
      </c>
      <c r="G21" s="90" t="s">
        <v>205</v>
      </c>
      <c r="H21" s="89" t="s">
        <v>159</v>
      </c>
      <c r="I21" s="89" t="s">
        <v>159</v>
      </c>
      <c r="J21" s="89" t="s">
        <v>159</v>
      </c>
      <c r="K21" s="89" t="s">
        <v>159</v>
      </c>
      <c r="L21" s="89" t="s">
        <v>159</v>
      </c>
      <c r="M21" s="101">
        <v>100000</v>
      </c>
    </row>
    <row r="22" spans="1:13" ht="45.75" thickBot="1" x14ac:dyDescent="0.25">
      <c r="A22" s="88" t="s">
        <v>19</v>
      </c>
      <c r="B22" s="88" t="s">
        <v>162</v>
      </c>
      <c r="C22" s="81"/>
      <c r="E22" s="81" t="s">
        <v>194</v>
      </c>
      <c r="F22" s="102" t="s">
        <v>176</v>
      </c>
      <c r="G22" s="89" t="s">
        <v>159</v>
      </c>
      <c r="H22" s="90" t="s">
        <v>206</v>
      </c>
      <c r="I22" s="92" t="s">
        <v>204</v>
      </c>
      <c r="J22" s="90" t="s">
        <v>181</v>
      </c>
      <c r="K22" s="89" t="s">
        <v>159</v>
      </c>
      <c r="L22" s="89" t="s">
        <v>159</v>
      </c>
      <c r="M22" s="101">
        <v>400000</v>
      </c>
    </row>
    <row r="23" spans="1:13" x14ac:dyDescent="0.2">
      <c r="A23" s="88" t="s">
        <v>20</v>
      </c>
      <c r="B23" s="88" t="s">
        <v>162</v>
      </c>
      <c r="C23" s="81"/>
      <c r="G23" s="101">
        <v>100000</v>
      </c>
      <c r="H23" s="101">
        <v>100000</v>
      </c>
      <c r="I23" s="101">
        <v>300000</v>
      </c>
      <c r="J23" s="101">
        <v>100000</v>
      </c>
      <c r="K23" s="101">
        <v>100000</v>
      </c>
      <c r="L23" s="101">
        <v>100000</v>
      </c>
      <c r="M23" s="103">
        <f>SUM(M18:M22)</f>
        <v>800000</v>
      </c>
    </row>
    <row r="24" spans="1:13" x14ac:dyDescent="0.2">
      <c r="A24" s="88" t="s">
        <v>21</v>
      </c>
      <c r="B24" s="88" t="s">
        <v>162</v>
      </c>
      <c r="C24" s="81"/>
      <c r="F24" s="81"/>
    </row>
    <row r="25" spans="1:13" x14ac:dyDescent="0.2">
      <c r="C25" s="81"/>
      <c r="M25" s="103">
        <f>M23/1000000</f>
        <v>0.8</v>
      </c>
    </row>
    <row r="26" spans="1:13" ht="33.75" customHeight="1" x14ac:dyDescent="0.2">
      <c r="C26" s="81"/>
    </row>
    <row r="28" spans="1:13" ht="13.5" thickBot="1" x14ac:dyDescent="0.25"/>
    <row r="29" spans="1:13" ht="95.25" thickBot="1" x14ac:dyDescent="0.25">
      <c r="A29" s="102" t="s">
        <v>169</v>
      </c>
      <c r="B29" s="81" t="s">
        <v>194</v>
      </c>
    </row>
    <row r="30" spans="1:13" ht="81.75" thickBot="1" x14ac:dyDescent="0.25">
      <c r="A30" s="102" t="s">
        <v>171</v>
      </c>
      <c r="B30" s="81" t="s">
        <v>195</v>
      </c>
    </row>
    <row r="31" spans="1:13" ht="108.75" thickBot="1" x14ac:dyDescent="0.25">
      <c r="A31" s="102" t="s">
        <v>172</v>
      </c>
      <c r="B31" s="81" t="s">
        <v>193</v>
      </c>
    </row>
    <row r="32" spans="1:13" ht="162.75" thickBot="1" x14ac:dyDescent="0.25">
      <c r="A32" s="102" t="s">
        <v>173</v>
      </c>
      <c r="B32" s="81" t="s">
        <v>193</v>
      </c>
    </row>
    <row r="33" spans="1:2" ht="149.25" thickBot="1" x14ac:dyDescent="0.25">
      <c r="A33" s="102" t="s">
        <v>175</v>
      </c>
      <c r="B33" s="81" t="s">
        <v>193</v>
      </c>
    </row>
    <row r="34" spans="1:2" ht="30" customHeight="1" thickBot="1" x14ac:dyDescent="0.25">
      <c r="A34" s="102" t="s">
        <v>174</v>
      </c>
      <c r="B34" s="81" t="s">
        <v>194</v>
      </c>
    </row>
    <row r="35" spans="1:2" ht="162.75" thickBot="1" x14ac:dyDescent="0.25">
      <c r="A35" s="102" t="s">
        <v>176</v>
      </c>
      <c r="B35" s="81" t="s">
        <v>194</v>
      </c>
    </row>
    <row r="36" spans="1:2" ht="135.75" thickBot="1" x14ac:dyDescent="0.25">
      <c r="A36" s="102" t="s">
        <v>177</v>
      </c>
      <c r="B36" s="81" t="s">
        <v>194</v>
      </c>
    </row>
    <row r="37" spans="1:2" ht="149.25" thickBot="1" x14ac:dyDescent="0.25">
      <c r="A37" s="102" t="s">
        <v>202</v>
      </c>
      <c r="B37" s="81" t="s">
        <v>194</v>
      </c>
    </row>
  </sheetData>
  <mergeCells count="4">
    <mergeCell ref="F2:F3"/>
    <mergeCell ref="G2:Q2"/>
    <mergeCell ref="F16:F17"/>
    <mergeCell ref="G16:L16"/>
  </mergeCells>
  <pageMargins left="0.7" right="0.7" top="0.75" bottom="0.75" header="0.3" footer="0.3"/>
  <pageSetup orientation="portrait" r:id="rId1"/>
  <headerFooter differentOddEven="1" differentFirst="1">
    <oddFooter>&amp;L&amp;"vodafone rg,Regular"&amp;8&amp;K666666C2 – Vodafone Idea Internal</oddFooter>
    <evenFooter>&amp;L&amp;"vodafone rg,Regular"&amp;8&amp;K666666C2 – Vodafone Idea Internal</evenFooter>
    <firstFooter>&amp;L&amp;"vodafone rg,Regular"&amp;8&amp;K666666C2 – Vodafone Idea 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Master Sheet - Summary</vt:lpstr>
      <vt:lpstr>Master Sheet</vt:lpstr>
      <vt:lpstr>Sheet3</vt:lpstr>
      <vt:lpstr>Sheet2</vt:lpstr>
      <vt:lpstr>'Master Sheet - Summary'!Print_Area</vt:lpstr>
      <vt:lpstr>'Master Sheet -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dc:creator>
  <cp:lastModifiedBy>Siddiqui, Samsul (MUM), Vodafone India</cp:lastModifiedBy>
  <cp:lastPrinted>2021-04-21T12:52:05Z</cp:lastPrinted>
  <dcterms:created xsi:type="dcterms:W3CDTF">2013-04-19T15:45:37Z</dcterms:created>
  <dcterms:modified xsi:type="dcterms:W3CDTF">2021-04-21T13:05:11Z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8d523629-09ef-4ff8-af6d-9f9d66aa8554</vt:lpwstr>
  </property>
  <property fmtid="{D5CDD505-2E9C-101B-9397-08002B2CF9AE}" pid="3" name="Classification">
    <vt:lpwstr>C2VILGeneral</vt:lpwstr>
  </property>
</Properties>
</file>